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<sst xmlns="http://schemas.openxmlformats.org/spreadsheetml/2006/main" count="5460" uniqueCount="1580">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</sst>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176" formatCode="0.00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31" fillId="30" borderId="17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30" fillId="2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6" borderId="180" applyNumberFormat="0" applyFont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4" fillId="0" borderId="179" applyNumberFormat="0" applyFill="0" applyAlignment="0" applyProtection="0">
      <alignment vertical="center"/>
    </xf>
    <xf numFmtId="0" fontId="38" fillId="0" borderId="179" applyNumberFormat="0" applyFill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36" fillId="0" borderId="181" applyNumberFormat="0" applyFill="0" applyAlignment="0" applyProtection="0">
      <alignment vertical="center"/>
    </xf>
    <xf numFmtId="0" fontId="28" fillId="41" borderId="0" applyNumberFormat="0" applyBorder="0" applyAlignment="0" applyProtection="0">
      <alignment vertical="center"/>
    </xf>
    <xf numFmtId="0" fontId="25" fillId="24" borderId="176" applyNumberFormat="0" applyAlignment="0" applyProtection="0">
      <alignment vertical="center"/>
    </xf>
    <xf numFmtId="0" fontId="24" fillId="24" borderId="175" applyNumberFormat="0" applyAlignment="0" applyProtection="0">
      <alignment vertical="center"/>
    </xf>
    <xf numFmtId="0" fontId="39" fillId="42" borderId="182" applyNumberFormat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33" fillId="0" borderId="178" applyNumberFormat="0" applyFill="0" applyAlignment="0" applyProtection="0">
      <alignment vertical="center"/>
    </xf>
    <xf numFmtId="0" fontId="29" fillId="0" borderId="177" applyNumberFormat="0" applyFill="0" applyAlignment="0" applyProtection="0">
      <alignment vertical="center"/>
    </xf>
    <xf numFmtId="0" fontId="40" fillId="46" borderId="0" applyNumberFormat="0" applyBorder="0" applyAlignment="0" applyProtection="0">
      <alignment vertical="center"/>
    </xf>
    <xf numFmtId="0" fontId="41" fillId="47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60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6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62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63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64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AA14" activePane="bottomRight" state="frozen"/>
      <selection/>
      <selection pane="topRight"/>
      <selection pane="bottomLeft"/>
      <selection pane="bottomRight" activeCell="BZ13" sqref="BZ13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2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1</v>
      </c>
      <c r="AH4" s="672">
        <v>1</v>
      </c>
      <c r="AI4" s="931"/>
      <c r="AJ4" s="671"/>
      <c r="AK4" s="672"/>
      <c r="AL4" s="672"/>
      <c r="AM4" s="672">
        <v>1</v>
      </c>
      <c r="AN4" s="672">
        <v>1</v>
      </c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0.27</v>
      </c>
      <c r="BF4" s="974">
        <v>0.62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2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2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51.8518518518518</v>
      </c>
      <c r="CD4" s="1001">
        <f t="shared" si="6"/>
        <v>11.2903225806452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>
        <v>1</v>
      </c>
      <c r="AW8" s="741">
        <v>1</v>
      </c>
      <c r="AX8" s="741"/>
      <c r="AY8" s="741">
        <v>1</v>
      </c>
      <c r="AZ8" s="741"/>
      <c r="BA8" s="939"/>
      <c r="BB8" s="539">
        <v>0.02</v>
      </c>
      <c r="BC8" s="741">
        <v>0.02</v>
      </c>
      <c r="BD8" s="741"/>
      <c r="BE8" s="741">
        <v>0.02</v>
      </c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>
        <f t="shared" si="8"/>
        <v>1400</v>
      </c>
      <c r="CA8" s="801">
        <f t="shared" si="6"/>
        <v>1400</v>
      </c>
      <c r="CB8" s="801" t="str">
        <f t="shared" si="6"/>
        <v>-</v>
      </c>
      <c r="CC8" s="801">
        <f t="shared" si="6"/>
        <v>1050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4</v>
      </c>
      <c r="M11" s="672">
        <v>4</v>
      </c>
      <c r="N11" s="672">
        <v>6</v>
      </c>
      <c r="O11" s="672">
        <v>6</v>
      </c>
      <c r="P11" s="672">
        <v>2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14</v>
      </c>
      <c r="W11" s="946">
        <v>5</v>
      </c>
      <c r="X11" s="932"/>
      <c r="Y11" s="933"/>
      <c r="Z11" s="933"/>
      <c r="AA11" s="933"/>
      <c r="AB11" s="933"/>
      <c r="AC11" s="946"/>
      <c r="AD11" s="671"/>
      <c r="AE11" s="672"/>
      <c r="AF11" s="672"/>
      <c r="AG11" s="672"/>
      <c r="AH11" s="672"/>
      <c r="AI11" s="945"/>
      <c r="AJ11" s="671"/>
      <c r="AK11" s="672"/>
      <c r="AL11" s="672"/>
      <c r="AM11" s="672"/>
      <c r="AN11" s="672"/>
      <c r="AO11" s="945"/>
      <c r="AP11" s="973">
        <v>1</v>
      </c>
      <c r="AQ11" s="974"/>
      <c r="AR11" s="974"/>
      <c r="AS11" s="974"/>
      <c r="AT11" s="974">
        <v>1</v>
      </c>
      <c r="AU11" s="977"/>
      <c r="AV11" s="973">
        <v>1</v>
      </c>
      <c r="AW11" s="974">
        <v>2</v>
      </c>
      <c r="AX11" s="974"/>
      <c r="AY11" s="974">
        <v>2</v>
      </c>
      <c r="AZ11" s="974">
        <v>2</v>
      </c>
      <c r="BA11" s="977"/>
      <c r="BB11" s="973">
        <v>0.05</v>
      </c>
      <c r="BC11" s="974">
        <v>0.03</v>
      </c>
      <c r="BD11" s="974"/>
      <c r="BE11" s="974">
        <v>0.03</v>
      </c>
      <c r="BF11" s="974">
        <v>0.07</v>
      </c>
      <c r="BG11" s="977"/>
      <c r="BH11" s="991">
        <f t="shared" si="0"/>
        <v>4</v>
      </c>
      <c r="BI11" s="767">
        <f t="shared" si="1"/>
        <v>4</v>
      </c>
      <c r="BJ11" s="767">
        <f t="shared" si="2"/>
        <v>6</v>
      </c>
      <c r="BK11" s="767">
        <f t="shared" si="3"/>
        <v>6</v>
      </c>
      <c r="BL11" s="767">
        <f t="shared" si="4"/>
        <v>2</v>
      </c>
      <c r="BM11" s="996">
        <f>IF($A$1="补货",Q11+W11+AC11,Q11)</f>
        <v>3</v>
      </c>
      <c r="BN11" s="957"/>
      <c r="BO11" s="958"/>
      <c r="BP11" s="958"/>
      <c r="BQ11" s="958"/>
      <c r="BR11" s="958"/>
      <c r="BS11" s="946"/>
      <c r="BT11" s="766">
        <f t="shared" si="7"/>
        <v>4</v>
      </c>
      <c r="BU11" s="782">
        <f t="shared" si="5"/>
        <v>4</v>
      </c>
      <c r="BV11" s="782">
        <f t="shared" si="5"/>
        <v>6</v>
      </c>
      <c r="BW11" s="782">
        <f t="shared" si="5"/>
        <v>6</v>
      </c>
      <c r="BX11" s="782">
        <f t="shared" si="5"/>
        <v>2</v>
      </c>
      <c r="BY11" s="1007">
        <f t="shared" si="5"/>
        <v>3</v>
      </c>
      <c r="BZ11" s="1000">
        <f t="shared" si="8"/>
        <v>560</v>
      </c>
      <c r="CA11" s="1001">
        <f t="shared" si="6"/>
        <v>933.333333333333</v>
      </c>
      <c r="CB11" s="1001" t="str">
        <f t="shared" si="6"/>
        <v>-</v>
      </c>
      <c r="CC11" s="1001">
        <f t="shared" si="6"/>
        <v>1400</v>
      </c>
      <c r="CD11" s="1001">
        <f t="shared" si="6"/>
        <v>200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7</v>
      </c>
      <c r="M12" s="915">
        <v>5</v>
      </c>
      <c r="N12" s="915">
        <v>7</v>
      </c>
      <c r="O12" s="915">
        <v>2</v>
      </c>
      <c r="P12" s="915">
        <v>2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8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>
        <v>1</v>
      </c>
      <c r="AH12" s="915"/>
      <c r="AI12" s="947"/>
      <c r="AJ12" s="548"/>
      <c r="AK12" s="915"/>
      <c r="AL12" s="915"/>
      <c r="AM12" s="915">
        <v>1</v>
      </c>
      <c r="AN12" s="915"/>
      <c r="AO12" s="947"/>
      <c r="AP12" s="978"/>
      <c r="AQ12" s="979"/>
      <c r="AR12" s="979"/>
      <c r="AS12" s="979">
        <v>1</v>
      </c>
      <c r="AT12" s="979">
        <v>2</v>
      </c>
      <c r="AU12" s="980"/>
      <c r="AV12" s="978"/>
      <c r="AW12" s="979">
        <v>2</v>
      </c>
      <c r="AX12" s="979">
        <v>1</v>
      </c>
      <c r="AY12" s="979">
        <v>2</v>
      </c>
      <c r="AZ12" s="979">
        <v>3</v>
      </c>
      <c r="BA12" s="980"/>
      <c r="BB12" s="978"/>
      <c r="BC12" s="979">
        <v>0.03</v>
      </c>
      <c r="BD12" s="979">
        <v>0.02</v>
      </c>
      <c r="BE12" s="979">
        <v>0.29</v>
      </c>
      <c r="BF12" s="979">
        <v>0.12</v>
      </c>
      <c r="BG12" s="980"/>
      <c r="BH12" s="770">
        <f t="shared" si="0"/>
        <v>7</v>
      </c>
      <c r="BI12" s="771">
        <f t="shared" si="1"/>
        <v>5</v>
      </c>
      <c r="BJ12" s="771">
        <f t="shared" si="2"/>
        <v>7</v>
      </c>
      <c r="BK12" s="771">
        <f t="shared" si="3"/>
        <v>2</v>
      </c>
      <c r="BL12" s="771">
        <f t="shared" si="4"/>
        <v>2</v>
      </c>
      <c r="BM12" s="997">
        <f>IF($A$1="补货",Q12+W12+AC12,Q12)</f>
        <v>4</v>
      </c>
      <c r="BN12" s="963"/>
      <c r="BO12" s="964"/>
      <c r="BP12" s="964"/>
      <c r="BQ12" s="964"/>
      <c r="BR12" s="964"/>
      <c r="BS12" s="950"/>
      <c r="BT12" s="785">
        <f t="shared" si="7"/>
        <v>7</v>
      </c>
      <c r="BU12" s="786">
        <f t="shared" si="5"/>
        <v>5</v>
      </c>
      <c r="BV12" s="786">
        <f t="shared" si="5"/>
        <v>7</v>
      </c>
      <c r="BW12" s="786">
        <f t="shared" si="5"/>
        <v>2</v>
      </c>
      <c r="BX12" s="786">
        <f t="shared" si="5"/>
        <v>2</v>
      </c>
      <c r="BY12" s="1008">
        <f t="shared" si="5"/>
        <v>4</v>
      </c>
      <c r="BZ12" s="1009" t="str">
        <f t="shared" si="8"/>
        <v>-</v>
      </c>
      <c r="CA12" s="1010">
        <f t="shared" si="6"/>
        <v>1166.66666666667</v>
      </c>
      <c r="CB12" s="1010">
        <f t="shared" si="6"/>
        <v>2450</v>
      </c>
      <c r="CC12" s="1010">
        <f t="shared" si="6"/>
        <v>48.2758620689655</v>
      </c>
      <c r="CD12" s="1010">
        <f t="shared" si="6"/>
        <v>116.666666666667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5</v>
      </c>
      <c r="M13" s="672">
        <v>4</v>
      </c>
      <c r="N13" s="672">
        <v>3</v>
      </c>
      <c r="O13" s="672">
        <v>8</v>
      </c>
      <c r="P13" s="672">
        <v>4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1</v>
      </c>
      <c r="AE13" s="672">
        <v>1</v>
      </c>
      <c r="AF13" s="672">
        <v>1</v>
      </c>
      <c r="AG13" s="672"/>
      <c r="AH13" s="672"/>
      <c r="AI13" s="931"/>
      <c r="AJ13" s="671">
        <v>1</v>
      </c>
      <c r="AK13" s="672">
        <v>2</v>
      </c>
      <c r="AL13" s="672">
        <v>1</v>
      </c>
      <c r="AM13" s="970"/>
      <c r="AN13" s="970"/>
      <c r="AO13" s="931"/>
      <c r="AP13" s="973">
        <v>5</v>
      </c>
      <c r="AQ13" s="974">
        <v>5</v>
      </c>
      <c r="AR13" s="974">
        <v>2</v>
      </c>
      <c r="AS13" s="981"/>
      <c r="AT13" s="981">
        <v>2</v>
      </c>
      <c r="AU13" s="934"/>
      <c r="AV13" s="973">
        <v>8</v>
      </c>
      <c r="AW13" s="974">
        <v>6</v>
      </c>
      <c r="AX13" s="974">
        <v>3</v>
      </c>
      <c r="AY13" s="981">
        <v>2</v>
      </c>
      <c r="AZ13" s="981">
        <v>2</v>
      </c>
      <c r="BA13" s="934"/>
      <c r="BB13" s="973">
        <v>0.52</v>
      </c>
      <c r="BC13" s="974">
        <v>0.56</v>
      </c>
      <c r="BD13" s="974">
        <v>0.34</v>
      </c>
      <c r="BE13" s="974">
        <v>0.03</v>
      </c>
      <c r="BF13" s="974">
        <v>0.1</v>
      </c>
      <c r="BG13" s="934"/>
      <c r="BH13" s="991">
        <f t="shared" si="0"/>
        <v>5</v>
      </c>
      <c r="BI13" s="767">
        <f t="shared" si="1"/>
        <v>4</v>
      </c>
      <c r="BJ13" s="767">
        <f t="shared" si="2"/>
        <v>3</v>
      </c>
      <c r="BK13" s="767">
        <f t="shared" si="3"/>
        <v>8</v>
      </c>
      <c r="BL13" s="767">
        <f t="shared" si="4"/>
        <v>4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5</v>
      </c>
      <c r="BU13" s="782">
        <f t="shared" si="5"/>
        <v>4</v>
      </c>
      <c r="BV13" s="782">
        <f t="shared" si="5"/>
        <v>3</v>
      </c>
      <c r="BW13" s="782">
        <f t="shared" ref="BW13:BW15" si="9">BK13+BQ13</f>
        <v>8</v>
      </c>
      <c r="BX13" s="782">
        <f t="shared" ref="BX13:BX15" si="10">BL13+BR13</f>
        <v>4</v>
      </c>
      <c r="BY13" s="934"/>
      <c r="BZ13" s="1000">
        <f t="shared" si="8"/>
        <v>67.3076923076923</v>
      </c>
      <c r="CA13" s="1001">
        <f t="shared" si="6"/>
        <v>50</v>
      </c>
      <c r="CB13" s="1001">
        <f t="shared" si="6"/>
        <v>61.7647058823529</v>
      </c>
      <c r="CC13" s="1001">
        <f t="shared" ref="CC13:CC15" si="11">IF(BE13&lt;&gt;0,BW13/BE13*7,"-")</f>
        <v>1866.66666666667</v>
      </c>
      <c r="CD13" s="1001">
        <f t="shared" ref="CD13:CD15" si="12">IF(BF13&lt;&gt;0,BX13/BF13*7,"-")</f>
        <v>280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10</v>
      </c>
      <c r="M14" s="912">
        <v>5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/>
      <c r="AE14" s="912"/>
      <c r="AF14" s="912"/>
      <c r="AG14" s="912"/>
      <c r="AH14" s="912"/>
      <c r="AI14" s="935"/>
      <c r="AJ14" s="537">
        <v>2</v>
      </c>
      <c r="AK14" s="912">
        <v>1</v>
      </c>
      <c r="AL14" s="912"/>
      <c r="AM14" s="971"/>
      <c r="AN14" s="971"/>
      <c r="AO14" s="935"/>
      <c r="AP14" s="539">
        <v>3</v>
      </c>
      <c r="AQ14" s="741">
        <v>2</v>
      </c>
      <c r="AR14" s="741">
        <v>3</v>
      </c>
      <c r="AS14" s="982"/>
      <c r="AT14" s="982"/>
      <c r="AU14" s="939"/>
      <c r="AV14" s="539">
        <v>7</v>
      </c>
      <c r="AW14" s="741">
        <v>3</v>
      </c>
      <c r="AX14" s="741">
        <v>3</v>
      </c>
      <c r="AY14" s="982"/>
      <c r="AZ14" s="982"/>
      <c r="BA14" s="939"/>
      <c r="BB14" s="539">
        <v>0.35</v>
      </c>
      <c r="BC14" s="741">
        <v>0.19</v>
      </c>
      <c r="BD14" s="741">
        <v>0.15</v>
      </c>
      <c r="BE14" s="741"/>
      <c r="BF14" s="741"/>
      <c r="BG14" s="939"/>
      <c r="BH14" s="557">
        <f t="shared" si="0"/>
        <v>10</v>
      </c>
      <c r="BI14" s="988">
        <f t="shared" si="1"/>
        <v>5</v>
      </c>
      <c r="BJ14" s="988">
        <f t="shared" si="2"/>
        <v>7</v>
      </c>
      <c r="BK14" s="988">
        <f t="shared" si="3"/>
        <v>3</v>
      </c>
      <c r="BL14" s="988">
        <f t="shared" si="4"/>
        <v>4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10</v>
      </c>
      <c r="BU14" s="1002">
        <f t="shared" si="5"/>
        <v>5</v>
      </c>
      <c r="BV14" s="1002">
        <f t="shared" si="5"/>
        <v>7</v>
      </c>
      <c r="BW14" s="1002">
        <f t="shared" si="9"/>
        <v>3</v>
      </c>
      <c r="BX14" s="1002">
        <f t="shared" si="10"/>
        <v>4</v>
      </c>
      <c r="BY14" s="939"/>
      <c r="BZ14" s="800">
        <f t="shared" si="8"/>
        <v>200</v>
      </c>
      <c r="CA14" s="801">
        <f t="shared" si="6"/>
        <v>184.210526315789</v>
      </c>
      <c r="CB14" s="801">
        <f t="shared" si="6"/>
        <v>326.666666666667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10</v>
      </c>
      <c r="M15" s="915">
        <v>5</v>
      </c>
      <c r="N15" s="915">
        <v>9</v>
      </c>
      <c r="O15" s="915">
        <v>8</v>
      </c>
      <c r="P15" s="915">
        <v>3</v>
      </c>
      <c r="Q15" s="940"/>
      <c r="R15" s="941">
        <v>70</v>
      </c>
      <c r="S15" s="942">
        <v>73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/>
      <c r="AE15" s="915"/>
      <c r="AF15" s="915">
        <v>1</v>
      </c>
      <c r="AG15" s="915">
        <v>1</v>
      </c>
      <c r="AH15" s="915"/>
      <c r="AI15" s="940"/>
      <c r="AJ15" s="548">
        <v>3</v>
      </c>
      <c r="AK15" s="915">
        <v>2</v>
      </c>
      <c r="AL15" s="915">
        <v>1</v>
      </c>
      <c r="AM15" s="972">
        <v>1</v>
      </c>
      <c r="AN15" s="972"/>
      <c r="AO15" s="940"/>
      <c r="AP15" s="550">
        <v>8</v>
      </c>
      <c r="AQ15" s="746">
        <v>5</v>
      </c>
      <c r="AR15" s="746">
        <v>2</v>
      </c>
      <c r="AS15" s="983">
        <v>1</v>
      </c>
      <c r="AT15" s="983"/>
      <c r="AU15" s="943"/>
      <c r="AV15" s="550">
        <v>18</v>
      </c>
      <c r="AW15" s="746">
        <v>13</v>
      </c>
      <c r="AX15" s="746">
        <v>2</v>
      </c>
      <c r="AY15" s="983">
        <v>2</v>
      </c>
      <c r="AZ15" s="983"/>
      <c r="BA15" s="943"/>
      <c r="BB15" s="550">
        <v>0.77</v>
      </c>
      <c r="BC15" s="746">
        <v>0.52</v>
      </c>
      <c r="BD15" s="746">
        <v>0.32</v>
      </c>
      <c r="BE15" s="746">
        <v>0.29</v>
      </c>
      <c r="BF15" s="746"/>
      <c r="BG15" s="943"/>
      <c r="BH15" s="569">
        <f t="shared" si="0"/>
        <v>10</v>
      </c>
      <c r="BI15" s="990">
        <f t="shared" si="1"/>
        <v>5</v>
      </c>
      <c r="BJ15" s="990">
        <f t="shared" si="2"/>
        <v>9</v>
      </c>
      <c r="BK15" s="990">
        <f t="shared" si="3"/>
        <v>8</v>
      </c>
      <c r="BL15" s="990">
        <f t="shared" si="4"/>
        <v>3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10</v>
      </c>
      <c r="BU15" s="1006">
        <f t="shared" si="5"/>
        <v>5</v>
      </c>
      <c r="BV15" s="1006">
        <f t="shared" si="5"/>
        <v>9</v>
      </c>
      <c r="BW15" s="1006">
        <f t="shared" si="9"/>
        <v>8</v>
      </c>
      <c r="BX15" s="1006">
        <f t="shared" si="10"/>
        <v>3</v>
      </c>
      <c r="BY15" s="943"/>
      <c r="BZ15" s="804">
        <f t="shared" si="8"/>
        <v>90.9090909090909</v>
      </c>
      <c r="CA15" s="805">
        <f t="shared" si="6"/>
        <v>67.3076923076923</v>
      </c>
      <c r="CB15" s="805">
        <f t="shared" si="6"/>
        <v>196.875</v>
      </c>
      <c r="CC15" s="805">
        <f t="shared" si="11"/>
        <v>193.103448275862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4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>
        <v>1</v>
      </c>
      <c r="AW16" s="974"/>
      <c r="AX16" s="974"/>
      <c r="AY16" s="974"/>
      <c r="AZ16" s="974"/>
      <c r="BA16" s="934"/>
      <c r="BB16" s="973">
        <v>0.02</v>
      </c>
      <c r="BC16" s="974"/>
      <c r="BD16" s="974"/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4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4</v>
      </c>
      <c r="BW16" s="782">
        <f t="shared" si="5"/>
        <v>4</v>
      </c>
      <c r="BX16" s="782">
        <f t="shared" si="5"/>
        <v>5</v>
      </c>
      <c r="BY16" s="934"/>
      <c r="BZ16" s="1000">
        <f t="shared" si="8"/>
        <v>1400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5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/>
      <c r="AK17" s="912"/>
      <c r="AL17" s="912"/>
      <c r="AM17" s="912"/>
      <c r="AN17" s="912"/>
      <c r="AO17" s="935"/>
      <c r="AP17" s="539"/>
      <c r="AQ17" s="741">
        <v>1</v>
      </c>
      <c r="AR17" s="741">
        <v>2</v>
      </c>
      <c r="AS17" s="741">
        <v>1</v>
      </c>
      <c r="AT17" s="741"/>
      <c r="AU17" s="939"/>
      <c r="AV17" s="539"/>
      <c r="AW17" s="741">
        <v>1</v>
      </c>
      <c r="AX17" s="741">
        <v>4</v>
      </c>
      <c r="AY17" s="741">
        <v>2</v>
      </c>
      <c r="AZ17" s="741"/>
      <c r="BA17" s="939"/>
      <c r="BB17" s="539"/>
      <c r="BC17" s="741">
        <v>0.05</v>
      </c>
      <c r="BD17" s="741">
        <v>0.13</v>
      </c>
      <c r="BE17" s="741">
        <v>0.07</v>
      </c>
      <c r="BF17" s="741"/>
      <c r="BG17" s="939"/>
      <c r="BH17" s="557">
        <f t="shared" si="0"/>
        <v>5</v>
      </c>
      <c r="BI17" s="988">
        <f t="shared" si="1"/>
        <v>8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5</v>
      </c>
      <c r="BU17" s="1002">
        <f t="shared" si="5"/>
        <v>8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 t="str">
        <f t="shared" si="8"/>
        <v>-</v>
      </c>
      <c r="CA17" s="801">
        <f t="shared" si="6"/>
        <v>1120</v>
      </c>
      <c r="CB17" s="801">
        <f t="shared" si="6"/>
        <v>161.538461538462</v>
      </c>
      <c r="CC17" s="801">
        <f t="shared" si="6"/>
        <v>600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4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>
        <v>1</v>
      </c>
      <c r="AY18" s="756"/>
      <c r="AZ18" s="756"/>
      <c r="BA18" s="954"/>
      <c r="BB18" s="542"/>
      <c r="BC18" s="756"/>
      <c r="BD18" s="756">
        <v>0.02</v>
      </c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4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4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>
        <f t="shared" si="6"/>
        <v>1400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>
        <v>1</v>
      </c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0.12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583.333333333333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6</v>
      </c>
      <c r="N20" s="912">
        <v>4</v>
      </c>
      <c r="O20" s="912">
        <v>2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>
        <v>2</v>
      </c>
      <c r="AT20" s="984"/>
      <c r="AU20" s="939"/>
      <c r="AV20" s="975">
        <v>1</v>
      </c>
      <c r="AW20" s="984"/>
      <c r="AX20" s="984"/>
      <c r="AY20" s="984">
        <v>2</v>
      </c>
      <c r="AZ20" s="984"/>
      <c r="BA20" s="939"/>
      <c r="BB20" s="975">
        <v>0.02</v>
      </c>
      <c r="BC20" s="984"/>
      <c r="BD20" s="984"/>
      <c r="BE20" s="984">
        <v>0.1</v>
      </c>
      <c r="BF20" s="984"/>
      <c r="BG20" s="939"/>
      <c r="BH20" s="768">
        <f t="shared" si="0"/>
        <v>4</v>
      </c>
      <c r="BI20" s="769">
        <f t="shared" si="1"/>
        <v>6</v>
      </c>
      <c r="BJ20" s="769">
        <f t="shared" si="2"/>
        <v>4</v>
      </c>
      <c r="BK20" s="769">
        <f t="shared" si="3"/>
        <v>2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6</v>
      </c>
      <c r="BV20" s="784">
        <f t="shared" si="7"/>
        <v>4</v>
      </c>
      <c r="BW20" s="784">
        <f t="shared" si="7"/>
        <v>2</v>
      </c>
      <c r="BX20" s="784">
        <f t="shared" si="7"/>
        <v>5</v>
      </c>
      <c r="BY20" s="939"/>
      <c r="BZ20" s="1004">
        <f t="shared" si="8"/>
        <v>1400</v>
      </c>
      <c r="CA20" s="1012" t="str">
        <f t="shared" si="8"/>
        <v>-</v>
      </c>
      <c r="CB20" s="1012" t="str">
        <f t="shared" si="8"/>
        <v>-</v>
      </c>
      <c r="CC20" s="1012">
        <f t="shared" si="8"/>
        <v>140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4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1</v>
      </c>
      <c r="AX21" s="979"/>
      <c r="AY21" s="979"/>
      <c r="AZ21" s="979"/>
      <c r="BA21" s="943"/>
      <c r="BB21" s="978"/>
      <c r="BC21" s="979">
        <v>0.05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4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4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560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2</v>
      </c>
      <c r="M22" s="681">
        <v>2</v>
      </c>
      <c r="N22" s="681">
        <v>2</v>
      </c>
      <c r="O22" s="681">
        <v>2</v>
      </c>
      <c r="P22" s="681">
        <v>2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/>
      <c r="AK22" s="672"/>
      <c r="AL22" s="672"/>
      <c r="AM22" s="672"/>
      <c r="AN22" s="672"/>
      <c r="AO22" s="931"/>
      <c r="AP22" s="973"/>
      <c r="AQ22" s="974"/>
      <c r="AR22" s="974"/>
      <c r="AS22" s="974"/>
      <c r="AT22" s="974"/>
      <c r="AU22" s="934"/>
      <c r="AV22" s="973">
        <v>1</v>
      </c>
      <c r="AW22" s="974"/>
      <c r="AX22" s="974">
        <v>1</v>
      </c>
      <c r="AY22" s="974"/>
      <c r="AZ22" s="974"/>
      <c r="BA22" s="934"/>
      <c r="BB22" s="973">
        <v>0.02</v>
      </c>
      <c r="BC22" s="974"/>
      <c r="BD22" s="974">
        <v>0.02</v>
      </c>
      <c r="BE22" s="974"/>
      <c r="BF22" s="974"/>
      <c r="BG22" s="934"/>
      <c r="BH22" s="766">
        <f t="shared" si="0"/>
        <v>2</v>
      </c>
      <c r="BI22" s="767">
        <f t="shared" si="1"/>
        <v>2</v>
      </c>
      <c r="BJ22" s="767">
        <f t="shared" si="2"/>
        <v>2</v>
      </c>
      <c r="BK22" s="767">
        <f t="shared" si="3"/>
        <v>2</v>
      </c>
      <c r="BL22" s="767">
        <f t="shared" si="4"/>
        <v>2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2</v>
      </c>
      <c r="BU22" s="782">
        <f t="shared" si="7"/>
        <v>2</v>
      </c>
      <c r="BV22" s="782">
        <f t="shared" si="7"/>
        <v>2</v>
      </c>
      <c r="BW22" s="782">
        <f t="shared" si="7"/>
        <v>2</v>
      </c>
      <c r="BX22" s="782">
        <f t="shared" si="7"/>
        <v>2</v>
      </c>
      <c r="BY22" s="934"/>
      <c r="BZ22" s="1000">
        <f t="shared" si="8"/>
        <v>700</v>
      </c>
      <c r="CA22" s="1001" t="str">
        <f t="shared" si="8"/>
        <v>-</v>
      </c>
      <c r="CB22" s="1001">
        <f t="shared" si="8"/>
        <v>700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>
        <v>1</v>
      </c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/>
      <c r="AK23" s="915"/>
      <c r="AL23" s="915"/>
      <c r="AM23" s="915"/>
      <c r="AN23" s="915"/>
      <c r="AO23" s="940"/>
      <c r="AP23" s="550"/>
      <c r="AQ23" s="746"/>
      <c r="AR23" s="746"/>
      <c r="AS23" s="746"/>
      <c r="AT23" s="746"/>
      <c r="AU23" s="943"/>
      <c r="AV23" s="550">
        <v>1</v>
      </c>
      <c r="AW23" s="746"/>
      <c r="AX23" s="746"/>
      <c r="AY23" s="746"/>
      <c r="AZ23" s="746"/>
      <c r="BA23" s="943"/>
      <c r="BB23" s="550">
        <v>0.02</v>
      </c>
      <c r="BC23" s="746"/>
      <c r="BD23" s="746"/>
      <c r="BE23" s="746"/>
      <c r="BF23" s="746"/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2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2</v>
      </c>
      <c r="BY23" s="943"/>
      <c r="BZ23" s="804">
        <f t="shared" si="8"/>
        <v>350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 t="str">
        <f t="shared" si="8"/>
        <v>-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4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>
        <v>1</v>
      </c>
      <c r="AF24" s="672"/>
      <c r="AG24" s="672"/>
      <c r="AH24" s="672"/>
      <c r="AI24" s="945"/>
      <c r="AJ24" s="671"/>
      <c r="AK24" s="672">
        <v>2</v>
      </c>
      <c r="AL24" s="672"/>
      <c r="AM24" s="672"/>
      <c r="AN24" s="672"/>
      <c r="AO24" s="945"/>
      <c r="AP24" s="973"/>
      <c r="AQ24" s="974">
        <v>2</v>
      </c>
      <c r="AR24" s="974"/>
      <c r="AS24" s="974"/>
      <c r="AT24" s="974">
        <v>1</v>
      </c>
      <c r="AU24" s="977"/>
      <c r="AV24" s="973"/>
      <c r="AW24" s="974">
        <v>2</v>
      </c>
      <c r="AX24" s="974"/>
      <c r="AY24" s="974"/>
      <c r="AZ24" s="974">
        <v>1</v>
      </c>
      <c r="BA24" s="977"/>
      <c r="BB24" s="973"/>
      <c r="BC24" s="974">
        <v>0.39</v>
      </c>
      <c r="BD24" s="974"/>
      <c r="BE24" s="974"/>
      <c r="BF24" s="974">
        <v>0.05</v>
      </c>
      <c r="BG24" s="977"/>
      <c r="BH24" s="991">
        <f t="shared" si="0"/>
        <v>4</v>
      </c>
      <c r="BI24" s="767">
        <f t="shared" si="1"/>
        <v>4</v>
      </c>
      <c r="BJ24" s="767">
        <f t="shared" si="2"/>
        <v>6</v>
      </c>
      <c r="BK24" s="767">
        <f t="shared" si="3"/>
        <v>7</v>
      </c>
      <c r="BL24" s="767">
        <f t="shared" si="4"/>
        <v>7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4</v>
      </c>
      <c r="BV24" s="782">
        <f t="shared" si="7"/>
        <v>6</v>
      </c>
      <c r="BW24" s="782">
        <f t="shared" si="7"/>
        <v>7</v>
      </c>
      <c r="BX24" s="782">
        <f t="shared" si="7"/>
        <v>7</v>
      </c>
      <c r="BY24" s="1007">
        <f t="shared" si="7"/>
        <v>3</v>
      </c>
      <c r="BZ24" s="1000" t="str">
        <f t="shared" si="8"/>
        <v>-</v>
      </c>
      <c r="CA24" s="1001">
        <f t="shared" si="8"/>
        <v>71.7948717948718</v>
      </c>
      <c r="CB24" s="1001" t="str">
        <f t="shared" si="8"/>
        <v>-</v>
      </c>
      <c r="CC24" s="1001" t="str">
        <f t="shared" si="8"/>
        <v>-</v>
      </c>
      <c r="CD24" s="1001">
        <f t="shared" si="8"/>
        <v>980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5</v>
      </c>
      <c r="M25" s="912">
        <v>4</v>
      </c>
      <c r="N25" s="912">
        <v>5</v>
      </c>
      <c r="O25" s="912">
        <v>4</v>
      </c>
      <c r="P25" s="912">
        <v>6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>
        <v>1</v>
      </c>
      <c r="AG25" s="912">
        <v>1</v>
      </c>
      <c r="AH25" s="912"/>
      <c r="AI25" s="959"/>
      <c r="AJ25" s="537"/>
      <c r="AK25" s="912"/>
      <c r="AL25" s="912">
        <v>2</v>
      </c>
      <c r="AM25" s="912">
        <v>2</v>
      </c>
      <c r="AN25" s="912">
        <v>1</v>
      </c>
      <c r="AO25" s="959">
        <v>1</v>
      </c>
      <c r="AP25" s="975"/>
      <c r="AQ25" s="984"/>
      <c r="AR25" s="984">
        <v>4</v>
      </c>
      <c r="AS25" s="984">
        <v>3</v>
      </c>
      <c r="AT25" s="984">
        <v>4</v>
      </c>
      <c r="AU25" s="985">
        <v>3</v>
      </c>
      <c r="AV25" s="975"/>
      <c r="AW25" s="984"/>
      <c r="AX25" s="984">
        <v>8</v>
      </c>
      <c r="AY25" s="984">
        <v>4</v>
      </c>
      <c r="AZ25" s="984">
        <v>10</v>
      </c>
      <c r="BA25" s="985">
        <v>7</v>
      </c>
      <c r="BB25" s="975"/>
      <c r="BC25" s="984"/>
      <c r="BD25" s="984">
        <v>0.55</v>
      </c>
      <c r="BE25" s="984">
        <v>0.46</v>
      </c>
      <c r="BF25" s="984">
        <v>0.37</v>
      </c>
      <c r="BG25" s="985">
        <v>0.28</v>
      </c>
      <c r="BH25" s="768">
        <f t="shared" si="0"/>
        <v>5</v>
      </c>
      <c r="BI25" s="769">
        <f t="shared" si="1"/>
        <v>4</v>
      </c>
      <c r="BJ25" s="769">
        <f t="shared" si="2"/>
        <v>5</v>
      </c>
      <c r="BK25" s="769">
        <f t="shared" si="3"/>
        <v>4</v>
      </c>
      <c r="BL25" s="769">
        <f t="shared" si="4"/>
        <v>6</v>
      </c>
      <c r="BM25" s="998">
        <f>IF($A$1="补货",Q25+W25+AC25,Q25)</f>
        <v>4</v>
      </c>
      <c r="BN25" s="960"/>
      <c r="BO25" s="961"/>
      <c r="BP25" s="961"/>
      <c r="BQ25" s="961"/>
      <c r="BR25" s="961"/>
      <c r="BS25" s="962"/>
      <c r="BT25" s="783">
        <f t="shared" si="7"/>
        <v>5</v>
      </c>
      <c r="BU25" s="784">
        <f t="shared" si="7"/>
        <v>4</v>
      </c>
      <c r="BV25" s="784">
        <f t="shared" si="7"/>
        <v>5</v>
      </c>
      <c r="BW25" s="784">
        <f t="shared" si="7"/>
        <v>4</v>
      </c>
      <c r="BX25" s="784">
        <f t="shared" si="7"/>
        <v>6</v>
      </c>
      <c r="BY25" s="1013">
        <f t="shared" si="7"/>
        <v>4</v>
      </c>
      <c r="BZ25" s="1004" t="str">
        <f t="shared" si="8"/>
        <v>-</v>
      </c>
      <c r="CA25" s="1012" t="str">
        <f t="shared" si="8"/>
        <v>-</v>
      </c>
      <c r="CB25" s="1012">
        <f t="shared" si="8"/>
        <v>63.6363636363636</v>
      </c>
      <c r="CC25" s="1012">
        <f t="shared" si="8"/>
        <v>60.8695652173913</v>
      </c>
      <c r="CD25" s="1012">
        <f t="shared" si="8"/>
        <v>113.513513513514</v>
      </c>
      <c r="CE25" s="1023">
        <f t="shared" si="8"/>
        <v>100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7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/>
      <c r="AR26" s="984"/>
      <c r="AS26" s="984"/>
      <c r="AT26" s="984"/>
      <c r="AU26" s="985"/>
      <c r="AV26" s="975"/>
      <c r="AW26" s="984"/>
      <c r="AX26" s="984"/>
      <c r="AY26" s="984"/>
      <c r="AZ26" s="984">
        <v>1</v>
      </c>
      <c r="BA26" s="985"/>
      <c r="BB26" s="975"/>
      <c r="BC26" s="984"/>
      <c r="BD26" s="984"/>
      <c r="BE26" s="984"/>
      <c r="BF26" s="984">
        <v>0.02</v>
      </c>
      <c r="BG26" s="985"/>
      <c r="BH26" s="768">
        <f t="shared" si="0"/>
        <v>7</v>
      </c>
      <c r="BI26" s="769">
        <f t="shared" si="1"/>
        <v>7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7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 t="str">
        <f t="shared" si="8"/>
        <v>-</v>
      </c>
      <c r="CB26" s="1012" t="str">
        <f t="shared" si="8"/>
        <v>-</v>
      </c>
      <c r="CC26" s="1012" t="str">
        <f t="shared" si="8"/>
        <v>-</v>
      </c>
      <c r="CD26" s="1012">
        <f t="shared" si="8"/>
        <v>1400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>
        <v>1</v>
      </c>
      <c r="AG27" s="915"/>
      <c r="AH27" s="915"/>
      <c r="AI27" s="947"/>
      <c r="AJ27" s="548"/>
      <c r="AK27" s="915"/>
      <c r="AL27" s="915">
        <v>1</v>
      </c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>
        <v>1</v>
      </c>
      <c r="BA27" s="980"/>
      <c r="BB27" s="978"/>
      <c r="BC27" s="979"/>
      <c r="BD27" s="979">
        <v>0.27</v>
      </c>
      <c r="BE27" s="979"/>
      <c r="BF27" s="979">
        <v>0.02</v>
      </c>
      <c r="BG27" s="980"/>
      <c r="BH27" s="770">
        <f t="shared" si="0"/>
        <v>11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11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 t="str">
        <f t="shared" si="8"/>
        <v>-</v>
      </c>
      <c r="CA27" s="1010" t="str">
        <f t="shared" si="8"/>
        <v>-</v>
      </c>
      <c r="CB27" s="1010">
        <f t="shared" si="8"/>
        <v>51.8518518518518</v>
      </c>
      <c r="CC27" s="1010" t="str">
        <f t="shared" si="8"/>
        <v>-</v>
      </c>
      <c r="CD27" s="1010">
        <f t="shared" si="8"/>
        <v>1050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>
        <v>1</v>
      </c>
      <c r="AR28" s="987">
        <v>1</v>
      </c>
      <c r="AS28" s="987"/>
      <c r="AT28" s="968"/>
      <c r="AU28" s="969"/>
      <c r="AV28" s="986"/>
      <c r="AW28" s="987">
        <v>2</v>
      </c>
      <c r="AX28" s="987">
        <v>1</v>
      </c>
      <c r="AY28" s="987"/>
      <c r="AZ28" s="968"/>
      <c r="BA28" s="969"/>
      <c r="BB28" s="986"/>
      <c r="BC28" s="987">
        <v>0.07</v>
      </c>
      <c r="BD28" s="987">
        <v>0.05</v>
      </c>
      <c r="BE28" s="987"/>
      <c r="BF28" s="968"/>
      <c r="BG28" s="969"/>
      <c r="BH28" s="993">
        <f t="shared" ref="BH28:BK30" si="13">IF($A$1="补货",L28+R28+X28,L28)</f>
        <v>4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4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 t="str">
        <f t="shared" si="8"/>
        <v>-</v>
      </c>
      <c r="CA28" s="1016">
        <f t="shared" si="8"/>
        <v>300</v>
      </c>
      <c r="CB28" s="1016">
        <f t="shared" si="8"/>
        <v>700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5</v>
      </c>
      <c r="M29" s="672">
        <v>3</v>
      </c>
      <c r="N29" s="672">
        <v>4</v>
      </c>
      <c r="O29" s="672">
        <v>12</v>
      </c>
      <c r="P29" s="672">
        <v>6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1</v>
      </c>
      <c r="AG29" s="672"/>
      <c r="AH29" s="672"/>
      <c r="AI29" s="931"/>
      <c r="AJ29" s="671"/>
      <c r="AK29" s="672">
        <v>1</v>
      </c>
      <c r="AL29" s="672">
        <v>3</v>
      </c>
      <c r="AM29" s="672">
        <v>1</v>
      </c>
      <c r="AN29" s="672"/>
      <c r="AO29" s="931"/>
      <c r="AP29" s="973"/>
      <c r="AQ29" s="974">
        <v>2</v>
      </c>
      <c r="AR29" s="974">
        <v>5</v>
      </c>
      <c r="AS29" s="974">
        <v>2</v>
      </c>
      <c r="AT29" s="974">
        <v>2</v>
      </c>
      <c r="AU29" s="934"/>
      <c r="AV29" s="973">
        <v>1</v>
      </c>
      <c r="AW29" s="974">
        <v>3</v>
      </c>
      <c r="AX29" s="974">
        <v>9</v>
      </c>
      <c r="AY29" s="974">
        <v>11</v>
      </c>
      <c r="AZ29" s="974">
        <v>5</v>
      </c>
      <c r="BA29" s="934"/>
      <c r="BB29" s="973">
        <v>0.02</v>
      </c>
      <c r="BC29" s="974">
        <v>0.19</v>
      </c>
      <c r="BD29" s="974">
        <v>0.67</v>
      </c>
      <c r="BE29" s="974">
        <v>0.31</v>
      </c>
      <c r="BF29" s="974">
        <v>0.15</v>
      </c>
      <c r="BG29" s="934"/>
      <c r="BH29" s="991">
        <f t="shared" si="13"/>
        <v>5</v>
      </c>
      <c r="BI29" s="767">
        <f t="shared" si="13"/>
        <v>3</v>
      </c>
      <c r="BJ29" s="767">
        <f t="shared" si="13"/>
        <v>4</v>
      </c>
      <c r="BK29" s="767">
        <f t="shared" si="13"/>
        <v>12</v>
      </c>
      <c r="BL29" s="767">
        <f>IF($A$1="补货",P29+V29+AB29,P29)</f>
        <v>6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5</v>
      </c>
      <c r="BU29" s="782">
        <f t="shared" si="7"/>
        <v>3</v>
      </c>
      <c r="BV29" s="782">
        <f t="shared" si="7"/>
        <v>4</v>
      </c>
      <c r="BW29" s="782">
        <f t="shared" si="7"/>
        <v>12</v>
      </c>
      <c r="BX29" s="782">
        <f t="shared" si="7"/>
        <v>6</v>
      </c>
      <c r="BY29" s="934"/>
      <c r="BZ29" s="1000">
        <f t="shared" si="8"/>
        <v>1750</v>
      </c>
      <c r="CA29" s="1001">
        <f t="shared" si="8"/>
        <v>110.526315789474</v>
      </c>
      <c r="CB29" s="1001">
        <f t="shared" si="8"/>
        <v>41.7910447761194</v>
      </c>
      <c r="CC29" s="1001">
        <f t="shared" si="8"/>
        <v>270.967741935484</v>
      </c>
      <c r="CD29" s="1001">
        <f t="shared" si="8"/>
        <v>280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3</v>
      </c>
      <c r="N30" s="678">
        <v>8</v>
      </c>
      <c r="O30" s="678">
        <v>6</v>
      </c>
      <c r="P30" s="678">
        <v>7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>
        <v>2</v>
      </c>
      <c r="AG30" s="678">
        <v>1</v>
      </c>
      <c r="AH30" s="678"/>
      <c r="AI30" s="940"/>
      <c r="AJ30" s="677"/>
      <c r="AK30" s="678"/>
      <c r="AL30" s="678">
        <v>2</v>
      </c>
      <c r="AM30" s="678">
        <v>2</v>
      </c>
      <c r="AN30" s="678">
        <v>3</v>
      </c>
      <c r="AO30" s="940"/>
      <c r="AP30" s="978"/>
      <c r="AQ30" s="979">
        <v>1</v>
      </c>
      <c r="AR30" s="979">
        <v>4</v>
      </c>
      <c r="AS30" s="979">
        <v>5</v>
      </c>
      <c r="AT30" s="979">
        <v>4</v>
      </c>
      <c r="AU30" s="943"/>
      <c r="AV30" s="978"/>
      <c r="AW30" s="979">
        <v>3</v>
      </c>
      <c r="AX30" s="979">
        <v>6</v>
      </c>
      <c r="AY30" s="979">
        <v>13</v>
      </c>
      <c r="AZ30" s="979">
        <v>6</v>
      </c>
      <c r="BA30" s="943"/>
      <c r="BB30" s="978"/>
      <c r="BC30" s="979">
        <v>0.08</v>
      </c>
      <c r="BD30" s="979">
        <v>1.02</v>
      </c>
      <c r="BE30" s="979">
        <v>0.67</v>
      </c>
      <c r="BF30" s="979">
        <v>0.44</v>
      </c>
      <c r="BG30" s="943"/>
      <c r="BH30" s="770">
        <f t="shared" si="13"/>
        <v>7</v>
      </c>
      <c r="BI30" s="771">
        <f t="shared" si="13"/>
        <v>3</v>
      </c>
      <c r="BJ30" s="771">
        <f t="shared" si="13"/>
        <v>8</v>
      </c>
      <c r="BK30" s="771">
        <f t="shared" si="13"/>
        <v>6</v>
      </c>
      <c r="BL30" s="771">
        <f>IF($A$1="补货",P30+V30+AB30,P30)</f>
        <v>7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3</v>
      </c>
      <c r="BV30" s="786">
        <f t="shared" si="7"/>
        <v>8</v>
      </c>
      <c r="BW30" s="786">
        <f t="shared" si="7"/>
        <v>6</v>
      </c>
      <c r="BX30" s="786">
        <f t="shared" si="7"/>
        <v>7</v>
      </c>
      <c r="BY30" s="943"/>
      <c r="BZ30" s="1009" t="str">
        <f t="shared" si="8"/>
        <v>-</v>
      </c>
      <c r="CA30" s="1010">
        <f t="shared" si="8"/>
        <v>262.5</v>
      </c>
      <c r="CB30" s="1010">
        <f t="shared" si="8"/>
        <v>54.9019607843137</v>
      </c>
      <c r="CC30" s="1010">
        <f t="shared" si="8"/>
        <v>62.6865671641791</v>
      </c>
      <c r="CD30" s="1010">
        <f t="shared" si="8"/>
        <v>111.363636363636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9</v>
      </c>
      <c r="M17" s="100">
        <f t="shared" si="0"/>
        <v>96.3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1</v>
      </c>
      <c r="M47" s="118">
        <f t="shared" si="0"/>
        <v>10.5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10</v>
      </c>
      <c r="M88" s="100">
        <f t="shared" si="2"/>
        <v>135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4" activePane="bottomRight" state="frozen"/>
      <selection/>
      <selection pane="topRight"/>
      <selection pane="bottomLeft"/>
      <selection pane="bottomRight" activeCell="CA15" sqref="CA15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96" width="5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>
        <v>1</v>
      </c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0.12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175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2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/>
      <c r="BA5" s="742"/>
      <c r="BB5" s="743"/>
      <c r="BC5" s="744"/>
      <c r="BD5" s="745"/>
      <c r="BE5" s="745"/>
      <c r="BF5" s="745"/>
      <c r="BG5" s="745"/>
      <c r="BH5" s="762"/>
      <c r="BI5" s="743"/>
      <c r="BJ5" s="744"/>
      <c r="BK5" s="745"/>
      <c r="BL5" s="745"/>
      <c r="BM5" s="745"/>
      <c r="BN5" s="745"/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2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2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 t="str">
        <f t="shared" si="6"/>
        <v>-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1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6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>
        <v>1</v>
      </c>
      <c r="AS6" s="723"/>
      <c r="AT6" s="724"/>
      <c r="AU6" s="695"/>
      <c r="AV6" s="539"/>
      <c r="AW6" s="741"/>
      <c r="AX6" s="741">
        <v>1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0.14</v>
      </c>
      <c r="BM6" s="745">
        <v>0.12</v>
      </c>
      <c r="BN6" s="745"/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1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1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50</v>
      </c>
      <c r="CO6" s="801">
        <f t="shared" si="6"/>
        <v>116.666666666667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3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>
        <v>1</v>
      </c>
      <c r="AQ8" s="729"/>
      <c r="AR8" s="729"/>
      <c r="AS8" s="729">
        <v>2</v>
      </c>
      <c r="AT8" s="730"/>
      <c r="AU8" s="699"/>
      <c r="AV8" s="547"/>
      <c r="AW8" s="751">
        <v>1</v>
      </c>
      <c r="AX8" s="751"/>
      <c r="AY8" s="751"/>
      <c r="AZ8" s="751">
        <v>2</v>
      </c>
      <c r="BA8" s="752"/>
      <c r="BB8" s="753"/>
      <c r="BC8" s="754"/>
      <c r="BD8" s="755">
        <v>1</v>
      </c>
      <c r="BE8" s="755"/>
      <c r="BF8" s="755"/>
      <c r="BG8" s="755">
        <v>3</v>
      </c>
      <c r="BH8" s="764"/>
      <c r="BI8" s="753"/>
      <c r="BJ8" s="754"/>
      <c r="BK8" s="755">
        <v>0.12</v>
      </c>
      <c r="BL8" s="755"/>
      <c r="BM8" s="755"/>
      <c r="BN8" s="755">
        <v>0.26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175</v>
      </c>
      <c r="CN8" s="809" t="str">
        <f t="shared" si="6"/>
        <v>-</v>
      </c>
      <c r="CO8" s="809" t="str">
        <f t="shared" si="6"/>
        <v>-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6</v>
      </c>
      <c r="N9" s="675">
        <v>7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>
        <v>1</v>
      </c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>
        <v>1</v>
      </c>
      <c r="BG9" s="745">
        <v>3</v>
      </c>
      <c r="BH9" s="762"/>
      <c r="BI9" s="743"/>
      <c r="BJ9" s="744"/>
      <c r="BK9" s="745"/>
      <c r="BL9" s="745"/>
      <c r="BM9" s="745">
        <v>0.02</v>
      </c>
      <c r="BN9" s="745">
        <v>0.15</v>
      </c>
      <c r="BO9" s="762"/>
      <c r="BP9" s="743"/>
      <c r="BQ9" s="768">
        <f t="shared" si="0"/>
        <v>6</v>
      </c>
      <c r="BR9" s="769">
        <f t="shared" si="0"/>
        <v>7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7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>
        <f t="shared" si="6"/>
        <v>1050</v>
      </c>
      <c r="CP9" s="801">
        <f t="shared" si="6"/>
        <v>186.666666666667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4</v>
      </c>
      <c r="N10" s="675">
        <v>7</v>
      </c>
      <c r="O10" s="675">
        <v>2</v>
      </c>
      <c r="P10" s="675"/>
      <c r="Q10" s="675">
        <v>3</v>
      </c>
      <c r="R10" s="694"/>
      <c r="S10" s="695"/>
      <c r="T10" s="538">
        <v>5</v>
      </c>
      <c r="U10" s="511"/>
      <c r="V10" s="511">
        <v>5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/>
      <c r="AK10" s="723"/>
      <c r="AL10" s="723"/>
      <c r="AM10" s="724"/>
      <c r="AN10" s="695"/>
      <c r="AO10" s="722">
        <v>1</v>
      </c>
      <c r="AP10" s="723"/>
      <c r="AQ10" s="723">
        <v>1</v>
      </c>
      <c r="AR10" s="723"/>
      <c r="AS10" s="723">
        <v>4</v>
      </c>
      <c r="AT10" s="724"/>
      <c r="AU10" s="695"/>
      <c r="AV10" s="539">
        <v>1</v>
      </c>
      <c r="AW10" s="741"/>
      <c r="AX10" s="741">
        <v>2</v>
      </c>
      <c r="AY10" s="741"/>
      <c r="AZ10" s="741">
        <v>5</v>
      </c>
      <c r="BA10" s="742"/>
      <c r="BB10" s="743"/>
      <c r="BC10" s="744">
        <v>2</v>
      </c>
      <c r="BD10" s="745"/>
      <c r="BE10" s="745">
        <v>3</v>
      </c>
      <c r="BF10" s="745"/>
      <c r="BG10" s="745">
        <v>6</v>
      </c>
      <c r="BH10" s="762"/>
      <c r="BI10" s="743"/>
      <c r="BJ10" s="744">
        <v>0.14</v>
      </c>
      <c r="BK10" s="745"/>
      <c r="BL10" s="745">
        <v>0.19</v>
      </c>
      <c r="BM10" s="745"/>
      <c r="BN10" s="745">
        <v>0.55</v>
      </c>
      <c r="BO10" s="762"/>
      <c r="BP10" s="743"/>
      <c r="BQ10" s="768">
        <f t="shared" si="0"/>
        <v>4</v>
      </c>
      <c r="BR10" s="769">
        <f t="shared" si="0"/>
        <v>7</v>
      </c>
      <c r="BS10" s="769">
        <f t="shared" si="0"/>
        <v>2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4</v>
      </c>
      <c r="CF10" s="784">
        <f t="shared" si="3"/>
        <v>7</v>
      </c>
      <c r="CG10" s="784">
        <f t="shared" si="3"/>
        <v>2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200</v>
      </c>
      <c r="CM10" s="801" t="str">
        <f t="shared" si="6"/>
        <v>-</v>
      </c>
      <c r="CN10" s="801">
        <f t="shared" si="6"/>
        <v>73.6842105263158</v>
      </c>
      <c r="CO10" s="801" t="str">
        <f t="shared" si="6"/>
        <v>-</v>
      </c>
      <c r="CP10" s="801">
        <f t="shared" si="6"/>
        <v>38.1818181818182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7</v>
      </c>
      <c r="N11" s="684">
        <v>4</v>
      </c>
      <c r="O11" s="684">
        <v>4</v>
      </c>
      <c r="P11" s="684">
        <v>5</v>
      </c>
      <c r="Q11" s="684">
        <v>4</v>
      </c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/>
      <c r="AM11" s="733"/>
      <c r="AN11" s="702"/>
      <c r="AO11" s="731"/>
      <c r="AP11" s="732">
        <v>1</v>
      </c>
      <c r="AQ11" s="732">
        <v>1</v>
      </c>
      <c r="AR11" s="732">
        <v>3</v>
      </c>
      <c r="AS11" s="732">
        <v>1</v>
      </c>
      <c r="AT11" s="733"/>
      <c r="AU11" s="702"/>
      <c r="AV11" s="542">
        <v>1</v>
      </c>
      <c r="AW11" s="756">
        <v>1</v>
      </c>
      <c r="AX11" s="756">
        <v>1</v>
      </c>
      <c r="AY11" s="756">
        <v>4</v>
      </c>
      <c r="AZ11" s="756">
        <v>2</v>
      </c>
      <c r="BA11" s="757"/>
      <c r="BB11" s="758"/>
      <c r="BC11" s="759">
        <v>1</v>
      </c>
      <c r="BD11" s="760">
        <v>1</v>
      </c>
      <c r="BE11" s="760">
        <v>1</v>
      </c>
      <c r="BF11" s="760">
        <v>7</v>
      </c>
      <c r="BG11" s="760">
        <v>6</v>
      </c>
      <c r="BH11" s="765"/>
      <c r="BI11" s="758"/>
      <c r="BJ11" s="759">
        <v>0.05</v>
      </c>
      <c r="BK11" s="760">
        <v>0.12</v>
      </c>
      <c r="BL11" s="760">
        <v>0.12</v>
      </c>
      <c r="BM11" s="760">
        <v>0.46</v>
      </c>
      <c r="BN11" s="760">
        <v>0.23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4</v>
      </c>
      <c r="BT11" s="775">
        <f t="shared" si="0"/>
        <v>5</v>
      </c>
      <c r="BU11" s="775">
        <f t="shared" si="0"/>
        <v>4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4</v>
      </c>
      <c r="CH11" s="793">
        <f t="shared" si="3"/>
        <v>5</v>
      </c>
      <c r="CI11" s="793">
        <f t="shared" si="3"/>
        <v>4</v>
      </c>
      <c r="CJ11" s="793">
        <f t="shared" si="4"/>
        <v>0</v>
      </c>
      <c r="CK11" s="793">
        <f t="shared" si="5"/>
        <v>0</v>
      </c>
      <c r="CL11" s="812">
        <f t="shared" si="6"/>
        <v>980</v>
      </c>
      <c r="CM11" s="813">
        <f t="shared" si="6"/>
        <v>233.333333333333</v>
      </c>
      <c r="CN11" s="813">
        <f t="shared" si="6"/>
        <v>233.333333333333</v>
      </c>
      <c r="CO11" s="813">
        <f t="shared" si="6"/>
        <v>76.0869565217391</v>
      </c>
      <c r="CP11" s="813">
        <f t="shared" si="6"/>
        <v>121.739130434783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2</v>
      </c>
      <c r="O12" s="675">
        <v>2</v>
      </c>
      <c r="P12" s="675">
        <v>4</v>
      </c>
      <c r="Q12" s="675">
        <v>2</v>
      </c>
      <c r="R12" s="694">
        <v>3</v>
      </c>
      <c r="S12" s="695">
        <v>1</v>
      </c>
      <c r="T12" s="538"/>
      <c r="U12" s="511">
        <v>7</v>
      </c>
      <c r="V12" s="511">
        <v>7</v>
      </c>
      <c r="W12" s="511"/>
      <c r="X12" s="511">
        <v>7</v>
      </c>
      <c r="Y12" s="708">
        <v>4</v>
      </c>
      <c r="Z12" s="709">
        <v>4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/>
      <c r="AL12" s="723"/>
      <c r="AM12" s="724">
        <v>1</v>
      </c>
      <c r="AN12" s="695">
        <v>1</v>
      </c>
      <c r="AO12" s="722"/>
      <c r="AP12" s="723"/>
      <c r="AQ12" s="723">
        <v>1</v>
      </c>
      <c r="AR12" s="723">
        <v>3</v>
      </c>
      <c r="AS12" s="723"/>
      <c r="AT12" s="724">
        <v>3</v>
      </c>
      <c r="AU12" s="695">
        <v>4</v>
      </c>
      <c r="AV12" s="539"/>
      <c r="AW12" s="741">
        <v>1</v>
      </c>
      <c r="AX12" s="741">
        <v>1</v>
      </c>
      <c r="AY12" s="741">
        <v>5</v>
      </c>
      <c r="AZ12" s="741">
        <v>1</v>
      </c>
      <c r="BA12" s="742">
        <v>3</v>
      </c>
      <c r="BB12" s="743">
        <v>5</v>
      </c>
      <c r="BC12" s="744"/>
      <c r="BD12" s="745">
        <v>1</v>
      </c>
      <c r="BE12" s="745">
        <v>1</v>
      </c>
      <c r="BF12" s="745">
        <v>5</v>
      </c>
      <c r="BG12" s="745">
        <v>1</v>
      </c>
      <c r="BH12" s="762">
        <v>3</v>
      </c>
      <c r="BI12" s="743">
        <v>5</v>
      </c>
      <c r="BJ12" s="744"/>
      <c r="BK12" s="745">
        <v>0.05</v>
      </c>
      <c r="BL12" s="745">
        <v>0.12</v>
      </c>
      <c r="BM12" s="745">
        <v>0.46</v>
      </c>
      <c r="BN12" s="745">
        <v>0.05</v>
      </c>
      <c r="BO12" s="762">
        <v>0.86</v>
      </c>
      <c r="BP12" s="743">
        <v>0.68</v>
      </c>
      <c r="BQ12" s="768">
        <f t="shared" ref="BQ12:BU18" si="9">IF($A$1="补货",M12+T12+AA12,M12)</f>
        <v>0</v>
      </c>
      <c r="BR12" s="769">
        <f t="shared" si="9"/>
        <v>2</v>
      </c>
      <c r="BS12" s="769">
        <f t="shared" si="9"/>
        <v>2</v>
      </c>
      <c r="BT12" s="769">
        <f t="shared" si="9"/>
        <v>4</v>
      </c>
      <c r="BU12" s="769">
        <f t="shared" si="9"/>
        <v>2</v>
      </c>
      <c r="BV12" s="769">
        <f t="shared" si="1"/>
        <v>3</v>
      </c>
      <c r="BW12" s="769">
        <f t="shared" si="2"/>
        <v>1</v>
      </c>
      <c r="BX12" s="538"/>
      <c r="BY12" s="511"/>
      <c r="BZ12" s="511"/>
      <c r="CA12" s="511"/>
      <c r="CB12" s="511"/>
      <c r="CC12" s="708"/>
      <c r="CD12" s="709">
        <v>2</v>
      </c>
      <c r="CE12" s="783">
        <f t="shared" ref="CE12:CE18" si="10">BQ12+BX12</f>
        <v>0</v>
      </c>
      <c r="CF12" s="784">
        <f t="shared" ref="CF12:CF18" si="11">BR12+BY12</f>
        <v>2</v>
      </c>
      <c r="CG12" s="784">
        <f t="shared" ref="CG12:CG18" si="12">BS12+BZ12</f>
        <v>2</v>
      </c>
      <c r="CH12" s="784">
        <f t="shared" ref="CH12:CH18" si="13">BT12+CA12</f>
        <v>4</v>
      </c>
      <c r="CI12" s="784">
        <f t="shared" ref="CI12:CI18" si="14">BU12+CB12</f>
        <v>2</v>
      </c>
      <c r="CJ12" s="784">
        <f t="shared" si="4"/>
        <v>3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280</v>
      </c>
      <c r="CN12" s="801">
        <f t="shared" ref="CN12:CN18" si="17">IF(BL12&lt;&gt;0,CG12/BL12*7,"-")</f>
        <v>116.666666666667</v>
      </c>
      <c r="CO12" s="801">
        <f t="shared" ref="CO12:CO18" si="18">IF(BM12&lt;&gt;0,CH12/BM12*7,"-")</f>
        <v>60.8695652173913</v>
      </c>
      <c r="CP12" s="801">
        <f t="shared" ref="CP12:CP18" si="19">IF(BN12&lt;&gt;0,CI12/BN12*7,"-")</f>
        <v>280</v>
      </c>
      <c r="CQ12" s="802">
        <f t="shared" si="7"/>
        <v>24.4186046511628</v>
      </c>
      <c r="CR12" s="803">
        <f t="shared" ref="CR12:CR18" si="20">IF(BP12&lt;&gt;0,CK12/BP12*7,"-")</f>
        <v>30.8823529411765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2</v>
      </c>
      <c r="P13" s="675"/>
      <c r="Q13" s="675">
        <v>3</v>
      </c>
      <c r="R13" s="694">
        <v>2</v>
      </c>
      <c r="S13" s="695">
        <v>3</v>
      </c>
      <c r="T13" s="538"/>
      <c r="U13" s="511">
        <v>7</v>
      </c>
      <c r="V13" s="511">
        <v>7</v>
      </c>
      <c r="W13" s="511">
        <v>7</v>
      </c>
      <c r="X13" s="511">
        <v>7</v>
      </c>
      <c r="Y13" s="708">
        <v>7</v>
      </c>
      <c r="Z13" s="709">
        <v>6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>
        <v>1</v>
      </c>
      <c r="AL13" s="723"/>
      <c r="AM13" s="724"/>
      <c r="AN13" s="695"/>
      <c r="AO13" s="722"/>
      <c r="AP13" s="723"/>
      <c r="AQ13" s="723"/>
      <c r="AR13" s="723">
        <v>1</v>
      </c>
      <c r="AS13" s="723"/>
      <c r="AT13" s="724">
        <v>1</v>
      </c>
      <c r="AU13" s="695"/>
      <c r="AV13" s="539"/>
      <c r="AW13" s="741"/>
      <c r="AX13" s="741">
        <v>1</v>
      </c>
      <c r="AY13" s="741">
        <v>2</v>
      </c>
      <c r="AZ13" s="741"/>
      <c r="BA13" s="742">
        <v>1</v>
      </c>
      <c r="BB13" s="743"/>
      <c r="BC13" s="744"/>
      <c r="BD13" s="745"/>
      <c r="BE13" s="745">
        <v>1</v>
      </c>
      <c r="BF13" s="745">
        <v>2</v>
      </c>
      <c r="BG13" s="745"/>
      <c r="BH13" s="762">
        <v>1</v>
      </c>
      <c r="BI13" s="743"/>
      <c r="BJ13" s="744"/>
      <c r="BK13" s="745"/>
      <c r="BL13" s="745">
        <v>0.05</v>
      </c>
      <c r="BM13" s="745">
        <v>0.32</v>
      </c>
      <c r="BN13" s="745"/>
      <c r="BO13" s="762">
        <v>0.12</v>
      </c>
      <c r="BP13" s="743"/>
      <c r="BQ13" s="768">
        <f t="shared" si="9"/>
        <v>0</v>
      </c>
      <c r="BR13" s="769">
        <f t="shared" si="9"/>
        <v>3</v>
      </c>
      <c r="BS13" s="769">
        <f t="shared" si="9"/>
        <v>2</v>
      </c>
      <c r="BT13" s="769">
        <f t="shared" si="9"/>
        <v>0</v>
      </c>
      <c r="BU13" s="769">
        <f t="shared" si="9"/>
        <v>3</v>
      </c>
      <c r="BV13" s="769">
        <f t="shared" si="1"/>
        <v>2</v>
      </c>
      <c r="BW13" s="769">
        <f t="shared" si="2"/>
        <v>3</v>
      </c>
      <c r="BX13" s="538"/>
      <c r="BY13" s="511"/>
      <c r="BZ13" s="511"/>
      <c r="CA13" s="511">
        <v>2</v>
      </c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2</v>
      </c>
      <c r="CH13" s="784">
        <f t="shared" si="13"/>
        <v>2</v>
      </c>
      <c r="CI13" s="784">
        <f t="shared" si="14"/>
        <v>3</v>
      </c>
      <c r="CJ13" s="784">
        <f t="shared" si="4"/>
        <v>2</v>
      </c>
      <c r="CK13" s="784">
        <f t="shared" si="5"/>
        <v>3</v>
      </c>
      <c r="CL13" s="800" t="str">
        <f t="shared" si="15"/>
        <v>-</v>
      </c>
      <c r="CM13" s="801" t="str">
        <f t="shared" si="16"/>
        <v>-</v>
      </c>
      <c r="CN13" s="801">
        <f t="shared" si="17"/>
        <v>280</v>
      </c>
      <c r="CO13" s="801">
        <f t="shared" si="18"/>
        <v>43.75</v>
      </c>
      <c r="CP13" s="801" t="str">
        <f t="shared" si="19"/>
        <v>-</v>
      </c>
      <c r="CQ13" s="802">
        <f t="shared" si="7"/>
        <v>116.666666666667</v>
      </c>
      <c r="CR13" s="803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3</v>
      </c>
      <c r="O14" s="675">
        <v>4</v>
      </c>
      <c r="P14" s="675">
        <v>3</v>
      </c>
      <c r="Q14" s="675">
        <v>3</v>
      </c>
      <c r="R14" s="694">
        <v>1</v>
      </c>
      <c r="S14" s="695">
        <v>2</v>
      </c>
      <c r="T14" s="538"/>
      <c r="U14" s="511">
        <v>4</v>
      </c>
      <c r="V14" s="511">
        <v>3</v>
      </c>
      <c r="W14" s="511">
        <v>7</v>
      </c>
      <c r="X14" s="511">
        <v>6</v>
      </c>
      <c r="Y14" s="708">
        <v>6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>
        <v>1</v>
      </c>
      <c r="AN14" s="695"/>
      <c r="AO14" s="722"/>
      <c r="AP14" s="723">
        <v>2</v>
      </c>
      <c r="AQ14" s="723">
        <v>1</v>
      </c>
      <c r="AR14" s="723"/>
      <c r="AS14" s="723">
        <v>1</v>
      </c>
      <c r="AT14" s="724">
        <v>2</v>
      </c>
      <c r="AU14" s="695">
        <v>1</v>
      </c>
      <c r="AV14" s="539"/>
      <c r="AW14" s="741">
        <v>2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2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0.24</v>
      </c>
      <c r="BL14" s="745">
        <v>0.12</v>
      </c>
      <c r="BM14" s="745"/>
      <c r="BN14" s="745">
        <v>0.12</v>
      </c>
      <c r="BO14" s="762">
        <v>0.39</v>
      </c>
      <c r="BP14" s="743">
        <v>0.12</v>
      </c>
      <c r="BQ14" s="768">
        <f t="shared" si="9"/>
        <v>0</v>
      </c>
      <c r="BR14" s="769">
        <f t="shared" si="9"/>
        <v>3</v>
      </c>
      <c r="BS14" s="769">
        <f t="shared" si="9"/>
        <v>4</v>
      </c>
      <c r="BT14" s="769">
        <f t="shared" si="9"/>
        <v>3</v>
      </c>
      <c r="BU14" s="769">
        <f t="shared" si="9"/>
        <v>3</v>
      </c>
      <c r="BV14" s="769">
        <f t="shared" si="1"/>
        <v>1</v>
      </c>
      <c r="BW14" s="769">
        <f t="shared" si="2"/>
        <v>2</v>
      </c>
      <c r="BX14" s="538"/>
      <c r="BY14" s="511"/>
      <c r="BZ14" s="511"/>
      <c r="CA14" s="511"/>
      <c r="CB14" s="511"/>
      <c r="CC14" s="708">
        <v>2</v>
      </c>
      <c r="CD14" s="709"/>
      <c r="CE14" s="783">
        <f t="shared" si="10"/>
        <v>0</v>
      </c>
      <c r="CF14" s="784">
        <f t="shared" si="11"/>
        <v>3</v>
      </c>
      <c r="CG14" s="784">
        <f t="shared" si="12"/>
        <v>4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2</v>
      </c>
      <c r="CL14" s="800" t="str">
        <f t="shared" si="15"/>
        <v>-</v>
      </c>
      <c r="CM14" s="801">
        <f t="shared" si="16"/>
        <v>87.5</v>
      </c>
      <c r="CN14" s="801">
        <f t="shared" si="17"/>
        <v>233.333333333333</v>
      </c>
      <c r="CO14" s="801" t="str">
        <f t="shared" si="18"/>
        <v>-</v>
      </c>
      <c r="CP14" s="801">
        <f t="shared" si="19"/>
        <v>175</v>
      </c>
      <c r="CQ14" s="802">
        <f t="shared" si="7"/>
        <v>53.8461538461538</v>
      </c>
      <c r="CR14" s="803">
        <f t="shared" si="20"/>
        <v>116.666666666667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2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7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>
        <v>1</v>
      </c>
      <c r="AL15" s="723"/>
      <c r="AM15" s="724"/>
      <c r="AN15" s="695"/>
      <c r="AO15" s="722"/>
      <c r="AP15" s="723">
        <v>3</v>
      </c>
      <c r="AQ15" s="723"/>
      <c r="AR15" s="723">
        <v>2</v>
      </c>
      <c r="AS15" s="723"/>
      <c r="AT15" s="724"/>
      <c r="AU15" s="695"/>
      <c r="AV15" s="539"/>
      <c r="AW15" s="741">
        <v>5</v>
      </c>
      <c r="AX15" s="741">
        <v>1</v>
      </c>
      <c r="AY15" s="741">
        <v>2</v>
      </c>
      <c r="AZ15" s="741"/>
      <c r="BA15" s="742"/>
      <c r="BB15" s="743"/>
      <c r="BC15" s="744"/>
      <c r="BD15" s="745">
        <v>5</v>
      </c>
      <c r="BE15" s="745">
        <v>1</v>
      </c>
      <c r="BF15" s="745">
        <v>2</v>
      </c>
      <c r="BG15" s="745"/>
      <c r="BH15" s="762"/>
      <c r="BI15" s="743"/>
      <c r="BJ15" s="744"/>
      <c r="BK15" s="745">
        <v>0.46</v>
      </c>
      <c r="BL15" s="745">
        <v>0.05</v>
      </c>
      <c r="BM15" s="745">
        <v>0.39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2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2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45.6521739130435</v>
      </c>
      <c r="CN15" s="801">
        <f t="shared" si="17"/>
        <v>280</v>
      </c>
      <c r="CO15" s="801">
        <f t="shared" si="18"/>
        <v>35.8974358974359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5</v>
      </c>
      <c r="O17" s="684">
        <v>3</v>
      </c>
      <c r="P17" s="684">
        <v>2</v>
      </c>
      <c r="Q17" s="684">
        <v>5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4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>
        <v>1</v>
      </c>
      <c r="AL17" s="732">
        <v>1</v>
      </c>
      <c r="AM17" s="733"/>
      <c r="AN17" s="702"/>
      <c r="AO17" s="731"/>
      <c r="AP17" s="732">
        <v>3</v>
      </c>
      <c r="AQ17" s="732">
        <v>2</v>
      </c>
      <c r="AR17" s="732">
        <v>3</v>
      </c>
      <c r="AS17" s="732">
        <v>4</v>
      </c>
      <c r="AT17" s="733"/>
      <c r="AU17" s="702"/>
      <c r="AV17" s="542"/>
      <c r="AW17" s="756">
        <v>3</v>
      </c>
      <c r="AX17" s="756">
        <v>3</v>
      </c>
      <c r="AY17" s="756">
        <v>4</v>
      </c>
      <c r="AZ17" s="756">
        <v>5</v>
      </c>
      <c r="BA17" s="757"/>
      <c r="BB17" s="758">
        <v>1</v>
      </c>
      <c r="BC17" s="759"/>
      <c r="BD17" s="760">
        <v>3</v>
      </c>
      <c r="BE17" s="760">
        <v>3</v>
      </c>
      <c r="BF17" s="760">
        <v>4</v>
      </c>
      <c r="BG17" s="760">
        <v>5</v>
      </c>
      <c r="BH17" s="765"/>
      <c r="BI17" s="758">
        <v>1</v>
      </c>
      <c r="BJ17" s="759"/>
      <c r="BK17" s="760">
        <v>0.36</v>
      </c>
      <c r="BL17" s="760">
        <v>0.29</v>
      </c>
      <c r="BM17" s="760">
        <v>0.56</v>
      </c>
      <c r="BN17" s="760">
        <v>0.68</v>
      </c>
      <c r="BO17" s="765"/>
      <c r="BP17" s="758">
        <v>0.05</v>
      </c>
      <c r="BQ17" s="774">
        <f t="shared" si="9"/>
        <v>0</v>
      </c>
      <c r="BR17" s="775">
        <f t="shared" si="9"/>
        <v>5</v>
      </c>
      <c r="BS17" s="775">
        <f t="shared" si="9"/>
        <v>3</v>
      </c>
      <c r="BT17" s="775">
        <f t="shared" si="9"/>
        <v>2</v>
      </c>
      <c r="BU17" s="775">
        <f t="shared" si="9"/>
        <v>5</v>
      </c>
      <c r="BV17" s="775">
        <f t="shared" si="1"/>
        <v>3</v>
      </c>
      <c r="BW17" s="775">
        <f t="shared" si="2"/>
        <v>2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5</v>
      </c>
      <c r="CG17" s="793">
        <f t="shared" si="12"/>
        <v>3</v>
      </c>
      <c r="CH17" s="793">
        <f t="shared" si="13"/>
        <v>2</v>
      </c>
      <c r="CI17" s="793">
        <f t="shared" si="14"/>
        <v>5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97.2222222222222</v>
      </c>
      <c r="CN17" s="813">
        <f t="shared" si="17"/>
        <v>72.4137931034483</v>
      </c>
      <c r="CO17" s="813">
        <f t="shared" si="18"/>
        <v>25</v>
      </c>
      <c r="CP17" s="813">
        <f t="shared" si="19"/>
        <v>51.4705882352941</v>
      </c>
      <c r="CQ17" s="814" t="str">
        <f t="shared" si="7"/>
        <v>-</v>
      </c>
      <c r="CR17" s="815">
        <f t="shared" si="20"/>
        <v>280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3</v>
      </c>
      <c r="O18" s="678">
        <v>2</v>
      </c>
      <c r="P18" s="678">
        <v>3</v>
      </c>
      <c r="Q18" s="678">
        <v>3</v>
      </c>
      <c r="R18" s="696">
        <v>3</v>
      </c>
      <c r="S18" s="697">
        <v>3</v>
      </c>
      <c r="T18" s="549"/>
      <c r="U18" s="520">
        <v>3</v>
      </c>
      <c r="V18" s="520">
        <v>6</v>
      </c>
      <c r="W18" s="520">
        <v>4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/>
      <c r="AK18" s="726"/>
      <c r="AL18" s="726"/>
      <c r="AM18" s="727"/>
      <c r="AN18" s="697"/>
      <c r="AO18" s="725"/>
      <c r="AP18" s="726">
        <v>2</v>
      </c>
      <c r="AQ18" s="726"/>
      <c r="AR18" s="726">
        <v>1</v>
      </c>
      <c r="AS18" s="726"/>
      <c r="AT18" s="727"/>
      <c r="AU18" s="697"/>
      <c r="AV18" s="550"/>
      <c r="AW18" s="746">
        <v>3</v>
      </c>
      <c r="AX18" s="746">
        <v>2</v>
      </c>
      <c r="AY18" s="746">
        <v>3</v>
      </c>
      <c r="AZ18" s="746"/>
      <c r="BA18" s="747"/>
      <c r="BB18" s="748"/>
      <c r="BC18" s="749"/>
      <c r="BD18" s="750">
        <v>3</v>
      </c>
      <c r="BE18" s="750">
        <v>2</v>
      </c>
      <c r="BF18" s="750">
        <v>3</v>
      </c>
      <c r="BG18" s="750"/>
      <c r="BH18" s="763"/>
      <c r="BI18" s="748"/>
      <c r="BJ18" s="749"/>
      <c r="BK18" s="750">
        <v>0.29</v>
      </c>
      <c r="BL18" s="750">
        <v>0.1</v>
      </c>
      <c r="BM18" s="750">
        <v>0.22</v>
      </c>
      <c r="BN18" s="750"/>
      <c r="BO18" s="763"/>
      <c r="BP18" s="748"/>
      <c r="BQ18" s="770">
        <f t="shared" si="9"/>
        <v>0</v>
      </c>
      <c r="BR18" s="771">
        <f t="shared" si="9"/>
        <v>3</v>
      </c>
      <c r="BS18" s="771">
        <f t="shared" si="9"/>
        <v>2</v>
      </c>
      <c r="BT18" s="771">
        <f t="shared" si="9"/>
        <v>3</v>
      </c>
      <c r="BU18" s="771">
        <f t="shared" si="9"/>
        <v>3</v>
      </c>
      <c r="BV18" s="771">
        <f t="shared" si="1"/>
        <v>3</v>
      </c>
      <c r="BW18" s="771">
        <f t="shared" si="2"/>
        <v>3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3</v>
      </c>
      <c r="CG18" s="786">
        <f t="shared" si="12"/>
        <v>2</v>
      </c>
      <c r="CH18" s="786">
        <f t="shared" si="13"/>
        <v>3</v>
      </c>
      <c r="CI18" s="786">
        <f t="shared" si="14"/>
        <v>3</v>
      </c>
      <c r="CJ18" s="786">
        <f t="shared" si="4"/>
        <v>3</v>
      </c>
      <c r="CK18" s="786">
        <f t="shared" si="5"/>
        <v>3</v>
      </c>
      <c r="CL18" s="804" t="str">
        <f t="shared" si="15"/>
        <v>-</v>
      </c>
      <c r="CM18" s="805">
        <f t="shared" si="16"/>
        <v>72.4137931034483</v>
      </c>
      <c r="CN18" s="805">
        <f t="shared" si="17"/>
        <v>140</v>
      </c>
      <c r="CO18" s="805">
        <f t="shared" si="18"/>
        <v>95.4545454545455</v>
      </c>
      <c r="CP18" s="805" t="str">
        <f t="shared" si="19"/>
        <v>-</v>
      </c>
      <c r="CQ18" s="806" t="str">
        <f t="shared" si="7"/>
        <v>-</v>
      </c>
      <c r="CR18" s="807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2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2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96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2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22" sqref="R22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3</v>
      </c>
      <c r="J3" s="535">
        <v>19</v>
      </c>
      <c r="K3" s="535"/>
      <c r="L3" s="534"/>
      <c r="M3" s="534">
        <v>1</v>
      </c>
      <c r="N3" s="536">
        <v>1</v>
      </c>
      <c r="O3" s="536">
        <v>3</v>
      </c>
      <c r="P3" s="536">
        <v>0.15</v>
      </c>
      <c r="Q3" s="555">
        <f t="shared" ref="Q3:Q34" si="0">IF($A$1="补货",I3+J3+K3,I3)</f>
        <v>3</v>
      </c>
      <c r="R3" s="535"/>
      <c r="S3" s="555">
        <f>Q3+R3</f>
        <v>3</v>
      </c>
      <c r="T3" s="556">
        <f>IF(P3&lt;&gt;0,S3/P3*7,"-")</f>
        <v>140</v>
      </c>
      <c r="U3">
        <v>1780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8</v>
      </c>
      <c r="J4" s="538">
        <v>33</v>
      </c>
      <c r="K4" s="538"/>
      <c r="L4" s="537"/>
      <c r="M4" s="537">
        <v>5</v>
      </c>
      <c r="N4" s="539">
        <v>8</v>
      </c>
      <c r="O4" s="539">
        <v>8</v>
      </c>
      <c r="P4" s="539">
        <v>0.75</v>
      </c>
      <c r="Q4" s="557">
        <f t="shared" si="0"/>
        <v>8</v>
      </c>
      <c r="R4" s="538"/>
      <c r="S4" s="558">
        <f>Q4+R4</f>
        <v>8</v>
      </c>
      <c r="T4" s="559">
        <f>IF(P4&lt;&gt;0,S4/P4*7,"-")</f>
        <v>74.6666666666667</v>
      </c>
      <c r="U4">
        <v>1780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2</v>
      </c>
      <c r="J5" s="535"/>
      <c r="K5" s="535"/>
      <c r="L5" s="534"/>
      <c r="M5" s="534"/>
      <c r="N5" s="536"/>
      <c r="O5" s="536"/>
      <c r="P5" s="536"/>
      <c r="Q5" s="555">
        <f t="shared" si="0"/>
        <v>2</v>
      </c>
      <c r="R5" s="535"/>
      <c r="S5" s="555">
        <f t="shared" ref="S5:S43" si="1">Q5+R5</f>
        <v>2</v>
      </c>
      <c r="T5" s="556" t="str">
        <f t="shared" ref="T5:T43" si="2">IF(P5&lt;&gt;0,S5/P5*7,"-")</f>
        <v>-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>
        <v>1</v>
      </c>
      <c r="O6" s="539">
        <v>1</v>
      </c>
      <c r="P6" s="539">
        <v>0.05</v>
      </c>
      <c r="Q6" s="557">
        <f t="shared" si="0"/>
        <v>2</v>
      </c>
      <c r="R6" s="538"/>
      <c r="S6" s="558">
        <f t="shared" si="1"/>
        <v>2</v>
      </c>
      <c r="T6" s="559">
        <f t="shared" si="2"/>
        <v>280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9</v>
      </c>
      <c r="K7" s="538"/>
      <c r="L7" s="537"/>
      <c r="M7" s="537">
        <v>3</v>
      </c>
      <c r="N7" s="539">
        <v>4</v>
      </c>
      <c r="O7" s="539">
        <v>4</v>
      </c>
      <c r="P7" s="539">
        <v>0.41</v>
      </c>
      <c r="Q7" s="557">
        <f t="shared" si="0"/>
        <v>4</v>
      </c>
      <c r="R7" s="538"/>
      <c r="S7" s="558">
        <f t="shared" si="1"/>
        <v>4</v>
      </c>
      <c r="T7" s="559">
        <f t="shared" si="2"/>
        <v>68.2926829268293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5</v>
      </c>
      <c r="J8" s="538">
        <v>4</v>
      </c>
      <c r="K8" s="538"/>
      <c r="L8" s="537"/>
      <c r="M8" s="537"/>
      <c r="N8" s="539"/>
      <c r="O8" s="539"/>
      <c r="P8" s="539"/>
      <c r="Q8" s="557">
        <f t="shared" si="0"/>
        <v>5</v>
      </c>
      <c r="R8" s="538"/>
      <c r="S8" s="558">
        <f t="shared" si="1"/>
        <v>5</v>
      </c>
      <c r="T8" s="559" t="str">
        <f t="shared" si="2"/>
        <v>-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>
        <v>1</v>
      </c>
      <c r="N9" s="539">
        <v>1</v>
      </c>
      <c r="O9" s="539">
        <v>1</v>
      </c>
      <c r="P9" s="539">
        <v>0.12</v>
      </c>
      <c r="Q9" s="557">
        <f t="shared" si="0"/>
        <v>3</v>
      </c>
      <c r="R9" s="538"/>
      <c r="S9" s="558">
        <f t="shared" si="1"/>
        <v>3</v>
      </c>
      <c r="T9" s="559">
        <f t="shared" si="2"/>
        <v>175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5</v>
      </c>
      <c r="J10" s="538">
        <v>1</v>
      </c>
      <c r="K10" s="538"/>
      <c r="L10" s="537">
        <v>1</v>
      </c>
      <c r="M10" s="537">
        <v>2</v>
      </c>
      <c r="N10" s="539">
        <v>5</v>
      </c>
      <c r="O10" s="539">
        <v>6</v>
      </c>
      <c r="P10" s="539">
        <v>0.56</v>
      </c>
      <c r="Q10" s="557">
        <f t="shared" si="0"/>
        <v>5</v>
      </c>
      <c r="R10" s="538"/>
      <c r="S10" s="558">
        <f t="shared" si="1"/>
        <v>5</v>
      </c>
      <c r="T10" s="559">
        <f t="shared" si="2"/>
        <v>62.5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1</v>
      </c>
      <c r="J11" s="541">
        <v>26</v>
      </c>
      <c r="K11" s="541"/>
      <c r="L11" s="540">
        <v>2</v>
      </c>
      <c r="M11" s="540">
        <v>2</v>
      </c>
      <c r="N11" s="542">
        <v>2</v>
      </c>
      <c r="O11" s="542">
        <v>2</v>
      </c>
      <c r="P11" s="542">
        <v>0.54</v>
      </c>
      <c r="Q11" s="560">
        <f t="shared" si="0"/>
        <v>1</v>
      </c>
      <c r="R11" s="541">
        <v>2</v>
      </c>
      <c r="S11" s="561">
        <f t="shared" si="1"/>
        <v>3</v>
      </c>
      <c r="T11" s="562">
        <f t="shared" si="2"/>
        <v>38.8888888888889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1</v>
      </c>
      <c r="J12" s="541"/>
      <c r="K12" s="541"/>
      <c r="L12" s="540">
        <v>1</v>
      </c>
      <c r="M12" s="540">
        <v>2</v>
      </c>
      <c r="N12" s="542">
        <v>3</v>
      </c>
      <c r="O12" s="542">
        <v>3</v>
      </c>
      <c r="P12" s="543">
        <v>0.44</v>
      </c>
      <c r="Q12" s="563">
        <f t="shared" si="0"/>
        <v>1</v>
      </c>
      <c r="R12" s="564"/>
      <c r="S12" s="565">
        <f t="shared" si="1"/>
        <v>1</v>
      </c>
      <c r="T12" s="566">
        <f t="shared" si="2"/>
        <v>15.9090909090909</v>
      </c>
      <c r="U12">
        <v>2380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3</v>
      </c>
      <c r="R13" s="552"/>
      <c r="S13" s="567">
        <f t="shared" si="1"/>
        <v>3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10</v>
      </c>
      <c r="K14" s="538"/>
      <c r="L14" s="537"/>
      <c r="M14" s="537"/>
      <c r="N14" s="539"/>
      <c r="O14" s="539"/>
      <c r="P14" s="539"/>
      <c r="Q14" s="557">
        <f t="shared" si="0"/>
        <v>3</v>
      </c>
      <c r="R14" s="538"/>
      <c r="S14" s="558">
        <f t="shared" si="1"/>
        <v>3</v>
      </c>
      <c r="T14" s="559" t="str">
        <f t="shared" si="2"/>
        <v>-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6</v>
      </c>
      <c r="K15" s="538"/>
      <c r="L15" s="537">
        <v>1</v>
      </c>
      <c r="M15" s="537">
        <v>2</v>
      </c>
      <c r="N15" s="539">
        <v>3</v>
      </c>
      <c r="O15" s="539">
        <v>3</v>
      </c>
      <c r="P15" s="539">
        <v>0.44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63.6363636363636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>
        <v>1</v>
      </c>
      <c r="P16" s="539">
        <v>0.02</v>
      </c>
      <c r="Q16" s="557">
        <f t="shared" si="0"/>
        <v>4</v>
      </c>
      <c r="R16" s="538"/>
      <c r="S16" s="558">
        <f t="shared" si="1"/>
        <v>4</v>
      </c>
      <c r="T16" s="559">
        <f t="shared" si="2"/>
        <v>1400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>
        <v>1</v>
      </c>
      <c r="P17" s="539">
        <v>0.02</v>
      </c>
      <c r="Q17" s="557">
        <f t="shared" si="0"/>
        <v>4</v>
      </c>
      <c r="R17" s="538"/>
      <c r="S17" s="558">
        <f t="shared" si="1"/>
        <v>4</v>
      </c>
      <c r="T17" s="559">
        <f t="shared" si="2"/>
        <v>1400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2</v>
      </c>
      <c r="J18" s="538">
        <v>10</v>
      </c>
      <c r="K18" s="538"/>
      <c r="L18" s="537"/>
      <c r="M18" s="537"/>
      <c r="N18" s="539">
        <v>1</v>
      </c>
      <c r="O18" s="539">
        <v>1</v>
      </c>
      <c r="P18" s="539">
        <v>0.05</v>
      </c>
      <c r="Q18" s="557">
        <f t="shared" si="0"/>
        <v>2</v>
      </c>
      <c r="R18" s="538"/>
      <c r="S18" s="558">
        <f t="shared" si="1"/>
        <v>2</v>
      </c>
      <c r="T18" s="559">
        <f t="shared" si="2"/>
        <v>280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3</v>
      </c>
      <c r="J19" s="541">
        <v>18</v>
      </c>
      <c r="K19" s="541"/>
      <c r="L19" s="540"/>
      <c r="M19" s="540"/>
      <c r="N19" s="542"/>
      <c r="O19" s="542">
        <v>1</v>
      </c>
      <c r="P19" s="542">
        <v>0.02</v>
      </c>
      <c r="Q19" s="560">
        <f t="shared" si="0"/>
        <v>3</v>
      </c>
      <c r="R19" s="541"/>
      <c r="S19" s="561">
        <f t="shared" si="1"/>
        <v>3</v>
      </c>
      <c r="T19" s="562">
        <f t="shared" si="2"/>
        <v>1050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3</v>
      </c>
      <c r="J20" s="549">
        <v>9</v>
      </c>
      <c r="K20" s="549"/>
      <c r="L20" s="548"/>
      <c r="M20" s="548">
        <v>1</v>
      </c>
      <c r="N20" s="550">
        <v>1</v>
      </c>
      <c r="O20" s="550">
        <v>2</v>
      </c>
      <c r="P20" s="550">
        <v>0.14</v>
      </c>
      <c r="Q20" s="569">
        <f t="shared" si="0"/>
        <v>3</v>
      </c>
      <c r="R20" s="549"/>
      <c r="S20" s="570">
        <f t="shared" si="1"/>
        <v>3</v>
      </c>
      <c r="T20" s="571">
        <f t="shared" si="2"/>
        <v>150</v>
      </c>
      <c r="U20">
        <v>2380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4</v>
      </c>
      <c r="J21" s="552">
        <v>6</v>
      </c>
      <c r="K21" s="552"/>
      <c r="L21" s="551"/>
      <c r="M21" s="551">
        <v>2</v>
      </c>
      <c r="N21" s="547">
        <v>3</v>
      </c>
      <c r="O21" s="547">
        <v>4</v>
      </c>
      <c r="P21" s="547">
        <v>0.31</v>
      </c>
      <c r="Q21" s="567">
        <f t="shared" si="0"/>
        <v>4</v>
      </c>
      <c r="R21" s="552"/>
      <c r="S21" s="567">
        <f t="shared" si="1"/>
        <v>4</v>
      </c>
      <c r="T21" s="568">
        <f t="shared" si="2"/>
        <v>90.3225806451613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4</v>
      </c>
      <c r="J22" s="538">
        <v>9</v>
      </c>
      <c r="K22" s="538"/>
      <c r="L22" s="537">
        <v>1</v>
      </c>
      <c r="M22" s="537">
        <v>4</v>
      </c>
      <c r="N22" s="539">
        <v>6</v>
      </c>
      <c r="O22" s="539">
        <v>9</v>
      </c>
      <c r="P22" s="539">
        <v>0.78</v>
      </c>
      <c r="Q22" s="557">
        <f t="shared" si="0"/>
        <v>4</v>
      </c>
      <c r="R22" s="538"/>
      <c r="S22" s="558">
        <f t="shared" si="1"/>
        <v>4</v>
      </c>
      <c r="T22" s="559">
        <f t="shared" si="2"/>
        <v>35.8974358974359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5</v>
      </c>
      <c r="J23" s="538">
        <v>38</v>
      </c>
      <c r="K23" s="538"/>
      <c r="L23" s="537">
        <v>1</v>
      </c>
      <c r="M23" s="537">
        <v>3</v>
      </c>
      <c r="N23" s="539">
        <v>5</v>
      </c>
      <c r="O23" s="539">
        <v>7</v>
      </c>
      <c r="P23" s="539">
        <v>0.64</v>
      </c>
      <c r="Q23" s="557">
        <f t="shared" si="0"/>
        <v>5</v>
      </c>
      <c r="R23" s="538"/>
      <c r="S23" s="558">
        <f t="shared" si="1"/>
        <v>5</v>
      </c>
      <c r="T23" s="559">
        <f t="shared" si="2"/>
        <v>54.6875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3</v>
      </c>
      <c r="J24" s="538">
        <v>8</v>
      </c>
      <c r="K24" s="538"/>
      <c r="L24" s="537">
        <v>1</v>
      </c>
      <c r="M24" s="537">
        <v>2</v>
      </c>
      <c r="N24" s="539">
        <v>6</v>
      </c>
      <c r="O24" s="539">
        <v>7</v>
      </c>
      <c r="P24" s="539">
        <v>0.61</v>
      </c>
      <c r="Q24" s="557">
        <f t="shared" si="0"/>
        <v>3</v>
      </c>
      <c r="R24" s="538"/>
      <c r="S24" s="558">
        <f t="shared" si="1"/>
        <v>3</v>
      </c>
      <c r="T24" s="559">
        <f t="shared" si="2"/>
        <v>34.4262295081967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5</v>
      </c>
      <c r="J25" s="538">
        <v>10</v>
      </c>
      <c r="K25" s="538"/>
      <c r="L25" s="537"/>
      <c r="M25" s="537">
        <v>2</v>
      </c>
      <c r="N25" s="539">
        <v>4</v>
      </c>
      <c r="O25" s="539">
        <v>5</v>
      </c>
      <c r="P25" s="539">
        <v>0.36</v>
      </c>
      <c r="Q25" s="557">
        <f t="shared" si="0"/>
        <v>5</v>
      </c>
      <c r="R25" s="538"/>
      <c r="S25" s="558">
        <f t="shared" si="1"/>
        <v>5</v>
      </c>
      <c r="T25" s="559">
        <f t="shared" si="2"/>
        <v>97.2222222222222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5</v>
      </c>
      <c r="J26" s="538">
        <v>19</v>
      </c>
      <c r="K26" s="538"/>
      <c r="L26" s="537">
        <v>1</v>
      </c>
      <c r="M26" s="537">
        <v>3</v>
      </c>
      <c r="N26" s="539">
        <v>8</v>
      </c>
      <c r="O26" s="539">
        <v>10</v>
      </c>
      <c r="P26" s="539">
        <v>0.8</v>
      </c>
      <c r="Q26" s="557">
        <f t="shared" si="0"/>
        <v>5</v>
      </c>
      <c r="R26" s="538"/>
      <c r="S26" s="558">
        <f t="shared" si="1"/>
        <v>5</v>
      </c>
      <c r="T26" s="559">
        <f t="shared" si="2"/>
        <v>43.75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12</v>
      </c>
      <c r="K27" s="541"/>
      <c r="L27" s="540"/>
      <c r="M27" s="540">
        <v>2</v>
      </c>
      <c r="N27" s="542">
        <v>2</v>
      </c>
      <c r="O27" s="542">
        <v>3</v>
      </c>
      <c r="P27" s="542">
        <v>0.26</v>
      </c>
      <c r="Q27" s="560">
        <f t="shared" si="0"/>
        <v>4</v>
      </c>
      <c r="R27" s="541"/>
      <c r="S27" s="561">
        <f t="shared" si="1"/>
        <v>4</v>
      </c>
      <c r="T27" s="562">
        <f t="shared" si="2"/>
        <v>107.692307692308</v>
      </c>
      <c r="U27">
        <v>2580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>
        <v>2</v>
      </c>
      <c r="O28" s="546">
        <v>2</v>
      </c>
      <c r="P28" s="546">
        <v>0.1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210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4</v>
      </c>
      <c r="J30" s="538">
        <v>3</v>
      </c>
      <c r="K30" s="538"/>
      <c r="L30" s="537"/>
      <c r="M30" s="537"/>
      <c r="N30" s="539">
        <v>1</v>
      </c>
      <c r="O30" s="539">
        <v>2</v>
      </c>
      <c r="P30" s="539">
        <v>0.07</v>
      </c>
      <c r="Q30" s="557">
        <f t="shared" si="0"/>
        <v>4</v>
      </c>
      <c r="R30" s="538"/>
      <c r="S30" s="558">
        <f t="shared" si="1"/>
        <v>4</v>
      </c>
      <c r="T30" s="559">
        <f t="shared" si="2"/>
        <v>400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>
        <v>4</v>
      </c>
      <c r="O31" s="539">
        <v>5</v>
      </c>
      <c r="P31" s="539">
        <v>0.22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>
        <v>1</v>
      </c>
      <c r="J33" s="538"/>
      <c r="K33" s="538"/>
      <c r="L33" s="537"/>
      <c r="M33" s="537">
        <v>1</v>
      </c>
      <c r="N33" s="539">
        <v>4</v>
      </c>
      <c r="O33" s="539">
        <v>6</v>
      </c>
      <c r="P33" s="539">
        <v>0.3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23.3333333333333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3</v>
      </c>
      <c r="J40" s="538">
        <v>15</v>
      </c>
      <c r="K40" s="538"/>
      <c r="L40" s="537"/>
      <c r="M40" s="537">
        <v>2</v>
      </c>
      <c r="N40" s="539">
        <v>4</v>
      </c>
      <c r="O40" s="539">
        <v>6</v>
      </c>
      <c r="P40" s="539">
        <v>0.37</v>
      </c>
      <c r="Q40" s="557">
        <f t="shared" si="3"/>
        <v>3</v>
      </c>
      <c r="R40" s="538"/>
      <c r="S40" s="558">
        <f t="shared" si="1"/>
        <v>3</v>
      </c>
      <c r="T40" s="559">
        <f t="shared" si="2"/>
        <v>56.7567567567568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>
        <v>1</v>
      </c>
      <c r="N42" s="536">
        <v>1</v>
      </c>
      <c r="O42" s="536">
        <v>1</v>
      </c>
      <c r="P42" s="536">
        <v>0.12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116.666666666667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>
        <v>1</v>
      </c>
      <c r="N45" s="539">
        <v>2</v>
      </c>
      <c r="O45" s="539">
        <v>2</v>
      </c>
      <c r="P45" s="539">
        <v>0.17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123.529411764706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4</v>
      </c>
      <c r="J46" s="538">
        <v>20</v>
      </c>
      <c r="K46" s="538"/>
      <c r="L46" s="537"/>
      <c r="M46" s="537">
        <v>1</v>
      </c>
      <c r="N46" s="539">
        <v>1</v>
      </c>
      <c r="O46" s="539">
        <v>1</v>
      </c>
      <c r="P46" s="539">
        <v>0.12</v>
      </c>
      <c r="Q46" s="557">
        <f t="shared" si="3"/>
        <v>4</v>
      </c>
      <c r="R46" s="538"/>
      <c r="S46" s="558">
        <f t="shared" si="4"/>
        <v>4</v>
      </c>
      <c r="T46" s="559">
        <f t="shared" si="5"/>
        <v>233.333333333333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15</v>
      </c>
      <c r="K47" s="538"/>
      <c r="L47" s="537">
        <v>1</v>
      </c>
      <c r="M47" s="537">
        <v>1</v>
      </c>
      <c r="N47" s="539">
        <v>1</v>
      </c>
      <c r="O47" s="539">
        <v>3</v>
      </c>
      <c r="P47" s="539">
        <v>0.3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70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4</v>
      </c>
      <c r="J48" s="541">
        <v>5</v>
      </c>
      <c r="K48" s="541"/>
      <c r="L48" s="540"/>
      <c r="M48" s="540">
        <v>2</v>
      </c>
      <c r="N48" s="542">
        <v>2</v>
      </c>
      <c r="O48" s="542">
        <v>5</v>
      </c>
      <c r="P48" s="542">
        <v>0.29</v>
      </c>
      <c r="Q48" s="560">
        <f t="shared" si="3"/>
        <v>4</v>
      </c>
      <c r="R48" s="541"/>
      <c r="S48" s="561">
        <f t="shared" si="4"/>
        <v>4</v>
      </c>
      <c r="T48" s="562">
        <f t="shared" si="5"/>
        <v>96.551724137931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3</v>
      </c>
      <c r="J49" s="541">
        <v>7</v>
      </c>
      <c r="K49" s="541"/>
      <c r="L49" s="540"/>
      <c r="M49" s="540"/>
      <c r="N49" s="542"/>
      <c r="O49" s="542"/>
      <c r="P49" s="542"/>
      <c r="Q49" s="560">
        <f t="shared" si="3"/>
        <v>3</v>
      </c>
      <c r="R49" s="541"/>
      <c r="S49" s="561">
        <f t="shared" si="4"/>
        <v>3</v>
      </c>
      <c r="T49" s="562" t="str">
        <f t="shared" si="5"/>
        <v>-</v>
      </c>
      <c r="U49">
        <v>2380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>
        <v>5</v>
      </c>
      <c r="K50" s="545"/>
      <c r="L50" s="544"/>
      <c r="M50" s="544"/>
      <c r="N50" s="546"/>
      <c r="O50" s="546"/>
      <c r="P50" s="546"/>
      <c r="Q50" s="572">
        <f t="shared" si="3"/>
        <v>3</v>
      </c>
      <c r="R50" s="545"/>
      <c r="S50" s="573">
        <f t="shared" si="4"/>
        <v>3</v>
      </c>
      <c r="T50" s="574" t="str">
        <f t="shared" si="5"/>
        <v>-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>
        <v>1</v>
      </c>
      <c r="N51" s="539">
        <v>1</v>
      </c>
      <c r="O51" s="539">
        <v>1</v>
      </c>
      <c r="P51" s="539">
        <v>0.12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175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4</v>
      </c>
      <c r="J52" s="538">
        <v>3</v>
      </c>
      <c r="K52" s="538"/>
      <c r="L52" s="537"/>
      <c r="M52" s="537">
        <v>1</v>
      </c>
      <c r="N52" s="539">
        <v>4</v>
      </c>
      <c r="O52" s="539">
        <v>4</v>
      </c>
      <c r="P52" s="539">
        <v>0.27</v>
      </c>
      <c r="Q52" s="557">
        <f t="shared" si="3"/>
        <v>4</v>
      </c>
      <c r="R52" s="538"/>
      <c r="S52" s="558">
        <f t="shared" ref="S52:S57" si="6">Q52+R52</f>
        <v>4</v>
      </c>
      <c r="T52" s="559">
        <f t="shared" ref="T52:T57" si="7">IF(P52&lt;&gt;0,S52/P52*7,"-")</f>
        <v>103.703703703704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>
        <v>2</v>
      </c>
      <c r="N53" s="539">
        <v>2</v>
      </c>
      <c r="O53" s="539">
        <v>2</v>
      </c>
      <c r="P53" s="539">
        <v>0.24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58.3333333333333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25</v>
      </c>
      <c r="K54" s="538"/>
      <c r="L54" s="537">
        <v>1</v>
      </c>
      <c r="M54" s="537">
        <v>1</v>
      </c>
      <c r="N54" s="539">
        <v>1</v>
      </c>
      <c r="O54" s="539">
        <v>1</v>
      </c>
      <c r="P54" s="539">
        <v>0.27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51.8518518518518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4</v>
      </c>
      <c r="J55" s="538">
        <v>10</v>
      </c>
      <c r="K55" s="538"/>
      <c r="L55" s="537"/>
      <c r="M55" s="537">
        <v>2</v>
      </c>
      <c r="N55" s="539">
        <v>2</v>
      </c>
      <c r="O55" s="539">
        <v>3</v>
      </c>
      <c r="P55" s="539">
        <v>0.26</v>
      </c>
      <c r="Q55" s="557">
        <f t="shared" si="3"/>
        <v>4</v>
      </c>
      <c r="R55" s="538"/>
      <c r="S55" s="558">
        <f t="shared" si="6"/>
        <v>4</v>
      </c>
      <c r="T55" s="559">
        <f t="shared" si="7"/>
        <v>107.692307692308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3</v>
      </c>
      <c r="J56" s="541">
        <v>14</v>
      </c>
      <c r="K56" s="541"/>
      <c r="L56" s="540"/>
      <c r="M56" s="540"/>
      <c r="N56" s="542">
        <v>1</v>
      </c>
      <c r="O56" s="542">
        <v>2</v>
      </c>
      <c r="P56" s="542">
        <v>0.07</v>
      </c>
      <c r="Q56" s="560">
        <f t="shared" si="3"/>
        <v>3</v>
      </c>
      <c r="R56" s="541"/>
      <c r="S56" s="561">
        <f t="shared" si="6"/>
        <v>3</v>
      </c>
      <c r="T56" s="562">
        <f t="shared" si="7"/>
        <v>300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3</v>
      </c>
      <c r="J57" s="541">
        <v>4</v>
      </c>
      <c r="K57" s="541"/>
      <c r="L57" s="540"/>
      <c r="M57" s="540"/>
      <c r="N57" s="542">
        <v>1</v>
      </c>
      <c r="O57" s="542">
        <v>3</v>
      </c>
      <c r="P57" s="542">
        <v>0.08</v>
      </c>
      <c r="Q57" s="560">
        <f t="shared" si="3"/>
        <v>3</v>
      </c>
      <c r="R57" s="541"/>
      <c r="S57" s="561">
        <f t="shared" si="6"/>
        <v>3</v>
      </c>
      <c r="T57" s="562">
        <f t="shared" si="7"/>
        <v>262.5</v>
      </c>
      <c r="U57">
        <v>2380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>
        <v>1</v>
      </c>
      <c r="O58" s="546">
        <v>1</v>
      </c>
      <c r="P58" s="546">
        <v>0.05</v>
      </c>
      <c r="Q58" s="572">
        <f t="shared" si="3"/>
        <v>2</v>
      </c>
      <c r="R58" s="545"/>
      <c r="S58" s="573">
        <f t="shared" ref="S58:S67" si="8">Q58+R58</f>
        <v>2</v>
      </c>
      <c r="T58" s="574">
        <f t="shared" ref="T58:T67" si="9">IF(P58&lt;&gt;0,S58/P58*7,"-")</f>
        <v>280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>
        <v>1</v>
      </c>
      <c r="N60" s="539">
        <v>1</v>
      </c>
      <c r="O60" s="539">
        <v>1</v>
      </c>
      <c r="P60" s="539">
        <v>0.12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116.666666666667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3</v>
      </c>
      <c r="J61" s="538">
        <v>8</v>
      </c>
      <c r="K61" s="538"/>
      <c r="L61" s="537"/>
      <c r="M61" s="537"/>
      <c r="N61" s="539"/>
      <c r="O61" s="539"/>
      <c r="P61" s="539"/>
      <c r="Q61" s="557">
        <f t="shared" si="3"/>
        <v>3</v>
      </c>
      <c r="R61" s="538"/>
      <c r="S61" s="558">
        <f t="shared" si="8"/>
        <v>3</v>
      </c>
      <c r="T61" s="559" t="str">
        <f t="shared" si="9"/>
        <v>-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>
        <v>1</v>
      </c>
      <c r="O62" s="539">
        <v>1</v>
      </c>
      <c r="P62" s="539">
        <v>0.05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280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>
        <v>1</v>
      </c>
      <c r="O63" s="539">
        <v>1</v>
      </c>
      <c r="P63" s="539">
        <v>0.05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280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4</v>
      </c>
      <c r="R64" s="541"/>
      <c r="S64" s="561">
        <f t="shared" si="8"/>
        <v>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>
        <v>1</v>
      </c>
      <c r="O65" s="542">
        <v>1</v>
      </c>
      <c r="P65" s="542">
        <v>0.05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3</v>
      </c>
      <c r="J67" s="538">
        <v>5</v>
      </c>
      <c r="K67" s="538"/>
      <c r="L67" s="537"/>
      <c r="M67" s="537"/>
      <c r="N67" s="539"/>
      <c r="O67" s="539"/>
      <c r="P67" s="539"/>
      <c r="Q67" s="557">
        <f t="shared" ref="Q67:Q80" si="10">IF($A$1="补货",I67+J67+K67,I67)</f>
        <v>3</v>
      </c>
      <c r="R67" s="538"/>
      <c r="S67" s="558">
        <f t="shared" si="8"/>
        <v>3</v>
      </c>
      <c r="T67" s="559" t="str">
        <f t="shared" si="9"/>
        <v>-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2</v>
      </c>
      <c r="R69" s="538"/>
      <c r="S69" s="558">
        <f t="shared" si="11"/>
        <v>2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>
        <v>1</v>
      </c>
      <c r="N70" s="539">
        <v>2</v>
      </c>
      <c r="O70" s="539">
        <v>2</v>
      </c>
      <c r="P70" s="539">
        <v>0.17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164.705882352941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>
        <v>1</v>
      </c>
      <c r="N72" s="539">
        <v>1</v>
      </c>
      <c r="O72" s="539">
        <v>1</v>
      </c>
      <c r="P72" s="539">
        <v>0.12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175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>
        <v>2</v>
      </c>
      <c r="J73" s="549"/>
      <c r="K73" s="549"/>
      <c r="L73" s="548"/>
      <c r="M73" s="548"/>
      <c r="N73" s="550">
        <v>1</v>
      </c>
      <c r="O73" s="550">
        <v>2</v>
      </c>
      <c r="P73" s="550">
        <v>0.07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200</v>
      </c>
      <c r="U73">
        <v>2380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/>
      <c r="J74" s="535">
        <v>2</v>
      </c>
      <c r="K74" s="535"/>
      <c r="L74" s="534">
        <v>2</v>
      </c>
      <c r="M74" s="534">
        <v>2</v>
      </c>
      <c r="N74" s="536">
        <v>3</v>
      </c>
      <c r="O74" s="536">
        <v>3</v>
      </c>
      <c r="P74" s="536">
        <v>0.59</v>
      </c>
      <c r="Q74" s="555">
        <f t="shared" si="10"/>
        <v>0</v>
      </c>
      <c r="R74" s="535">
        <v>2</v>
      </c>
      <c r="S74" s="555">
        <f t="shared" si="11"/>
        <v>2</v>
      </c>
      <c r="T74" s="556">
        <f t="shared" si="12"/>
        <v>23.728813559322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</v>
      </c>
      <c r="K76" s="538"/>
      <c r="L76" s="537"/>
      <c r="M76" s="537">
        <v>2</v>
      </c>
      <c r="N76" s="539">
        <v>2</v>
      </c>
      <c r="O76" s="539">
        <v>2</v>
      </c>
      <c r="P76" s="539">
        <v>0.24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58.3333333333333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2</v>
      </c>
      <c r="J77" s="538"/>
      <c r="K77" s="538"/>
      <c r="L77" s="537"/>
      <c r="M77" s="537">
        <v>1</v>
      </c>
      <c r="N77" s="539">
        <v>2</v>
      </c>
      <c r="O77" s="539">
        <v>2</v>
      </c>
      <c r="P77" s="539">
        <v>0.17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82.3529411764706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3</v>
      </c>
      <c r="J78" s="538">
        <v>9</v>
      </c>
      <c r="K78" s="538"/>
      <c r="L78" s="537">
        <v>1</v>
      </c>
      <c r="M78" s="537">
        <v>1</v>
      </c>
      <c r="N78" s="539">
        <v>2</v>
      </c>
      <c r="O78" s="539">
        <v>2</v>
      </c>
      <c r="P78" s="539">
        <v>0.32</v>
      </c>
      <c r="Q78" s="557">
        <f t="shared" si="10"/>
        <v>3</v>
      </c>
      <c r="R78" s="538"/>
      <c r="S78" s="558">
        <f t="shared" si="11"/>
        <v>3</v>
      </c>
      <c r="T78" s="559">
        <f t="shared" si="12"/>
        <v>65.625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2</v>
      </c>
      <c r="J79" s="538">
        <v>15</v>
      </c>
      <c r="K79" s="538"/>
      <c r="L79" s="537"/>
      <c r="M79" s="537">
        <v>1</v>
      </c>
      <c r="N79" s="539">
        <v>2</v>
      </c>
      <c r="O79" s="539">
        <v>2</v>
      </c>
      <c r="P79" s="539">
        <v>0.17</v>
      </c>
      <c r="Q79" s="557">
        <f t="shared" si="10"/>
        <v>2</v>
      </c>
      <c r="R79" s="538"/>
      <c r="S79" s="558">
        <f t="shared" si="11"/>
        <v>2</v>
      </c>
      <c r="T79" s="559">
        <f t="shared" si="12"/>
        <v>82.3529411764706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>
        <v>1</v>
      </c>
      <c r="M80" s="548">
        <v>1</v>
      </c>
      <c r="N80" s="550">
        <v>2</v>
      </c>
      <c r="O80" s="550">
        <v>5</v>
      </c>
      <c r="P80" s="550">
        <v>0.37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56.7567567567568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2</v>
      </c>
      <c r="J11" s="511">
        <v>36</v>
      </c>
      <c r="K11" s="512">
        <f t="shared" si="0"/>
        <v>72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2</v>
      </c>
      <c r="J74" s="508">
        <v>36</v>
      </c>
      <c r="K74" s="509">
        <f t="shared" si="3"/>
        <v>72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4</v>
      </c>
      <c r="J81" s="524"/>
      <c r="K81" s="524">
        <f>SUM(K3:K80)</f>
        <v>144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178" activePane="bottomRight" state="frozen"/>
      <selection/>
      <selection pane="topRight"/>
      <selection pane="bottomLeft"/>
      <selection pane="bottomRight" activeCell="U183" sqref="U183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9</v>
      </c>
      <c r="U6" s="82"/>
      <c r="V6" s="427">
        <f t="shared" si="1"/>
        <v>9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4</v>
      </c>
      <c r="M7" s="65">
        <v>25</v>
      </c>
      <c r="N7" s="65"/>
      <c r="O7" s="415"/>
      <c r="P7" s="415">
        <v>3</v>
      </c>
      <c r="Q7" s="415">
        <v>4</v>
      </c>
      <c r="R7" s="415">
        <v>4</v>
      </c>
      <c r="S7" s="415">
        <v>0.41</v>
      </c>
      <c r="T7" s="429">
        <f t="shared" si="0"/>
        <v>4</v>
      </c>
      <c r="U7" s="84"/>
      <c r="V7" s="430">
        <f t="shared" si="1"/>
        <v>4</v>
      </c>
      <c r="W7" s="431">
        <f t="shared" si="2"/>
        <v>68.2926829268293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7</v>
      </c>
      <c r="M10" s="62">
        <v>10</v>
      </c>
      <c r="N10" s="62"/>
      <c r="O10" s="413"/>
      <c r="P10" s="413"/>
      <c r="Q10" s="413"/>
      <c r="R10" s="413"/>
      <c r="S10" s="413"/>
      <c r="T10" s="427">
        <f t="shared" si="0"/>
        <v>7</v>
      </c>
      <c r="U10" s="82"/>
      <c r="V10" s="427">
        <f t="shared" si="1"/>
        <v>7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7</v>
      </c>
      <c r="U11" s="84"/>
      <c r="V11" s="430">
        <f t="shared" si="1"/>
        <v>7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3</v>
      </c>
      <c r="M14" s="62">
        <v>23</v>
      </c>
      <c r="N14" s="62"/>
      <c r="O14" s="413">
        <v>1</v>
      </c>
      <c r="P14" s="413">
        <v>1</v>
      </c>
      <c r="Q14" s="413">
        <v>1</v>
      </c>
      <c r="R14" s="413">
        <v>4</v>
      </c>
      <c r="S14" s="413">
        <v>0.32</v>
      </c>
      <c r="T14" s="427">
        <f t="shared" si="0"/>
        <v>3</v>
      </c>
      <c r="U14" s="82"/>
      <c r="V14" s="427">
        <f t="shared" si="1"/>
        <v>3</v>
      </c>
      <c r="W14" s="428">
        <f t="shared" si="2"/>
        <v>65.625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6</v>
      </c>
      <c r="M15" s="65">
        <v>41</v>
      </c>
      <c r="N15" s="65"/>
      <c r="O15" s="415"/>
      <c r="P15" s="415"/>
      <c r="Q15" s="415">
        <v>3</v>
      </c>
      <c r="R15" s="415">
        <v>3</v>
      </c>
      <c r="S15" s="415">
        <v>0.15</v>
      </c>
      <c r="T15" s="429">
        <f t="shared" si="0"/>
        <v>6</v>
      </c>
      <c r="U15" s="84"/>
      <c r="V15" s="430">
        <f t="shared" si="1"/>
        <v>6</v>
      </c>
      <c r="W15" s="431">
        <f t="shared" si="2"/>
        <v>280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13</v>
      </c>
      <c r="M16" s="67">
        <v>67</v>
      </c>
      <c r="N16" s="67"/>
      <c r="O16" s="417">
        <v>2</v>
      </c>
      <c r="P16" s="417">
        <v>18</v>
      </c>
      <c r="Q16" s="417">
        <v>34</v>
      </c>
      <c r="R16" s="417">
        <v>46</v>
      </c>
      <c r="S16" s="417">
        <v>3.82</v>
      </c>
      <c r="T16" s="432">
        <f t="shared" si="0"/>
        <v>13</v>
      </c>
      <c r="U16" s="68"/>
      <c r="V16" s="433">
        <f t="shared" si="1"/>
        <v>13</v>
      </c>
      <c r="W16" s="434">
        <f t="shared" si="2"/>
        <v>23.8219895287958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16</v>
      </c>
      <c r="M17" s="62">
        <v>89</v>
      </c>
      <c r="N17" s="62"/>
      <c r="O17" s="413">
        <v>7</v>
      </c>
      <c r="P17" s="413">
        <v>23</v>
      </c>
      <c r="Q17" s="413">
        <v>47</v>
      </c>
      <c r="R17" s="413">
        <v>69</v>
      </c>
      <c r="S17" s="413">
        <v>5.38</v>
      </c>
      <c r="T17" s="427">
        <f t="shared" si="0"/>
        <v>16</v>
      </c>
      <c r="U17" s="82">
        <v>9</v>
      </c>
      <c r="V17" s="427">
        <f t="shared" si="1"/>
        <v>25</v>
      </c>
      <c r="W17" s="428">
        <f t="shared" si="2"/>
        <v>32.5278810408922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17</v>
      </c>
      <c r="M18" s="65">
        <v>60</v>
      </c>
      <c r="N18" s="65"/>
      <c r="O18" s="415">
        <v>5</v>
      </c>
      <c r="P18" s="415">
        <v>21</v>
      </c>
      <c r="Q18" s="415">
        <v>27</v>
      </c>
      <c r="R18" s="415">
        <v>31</v>
      </c>
      <c r="S18" s="415">
        <v>3.65</v>
      </c>
      <c r="T18" s="429">
        <f t="shared" si="0"/>
        <v>17</v>
      </c>
      <c r="U18" s="84"/>
      <c r="V18" s="430">
        <f t="shared" si="1"/>
        <v>17</v>
      </c>
      <c r="W18" s="431">
        <f t="shared" si="2"/>
        <v>32.6027397260274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3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3</v>
      </c>
      <c r="U22" s="160"/>
      <c r="V22" s="443">
        <f t="shared" ref="V22:V52" si="3">T22+U22</f>
        <v>3</v>
      </c>
      <c r="W22" s="431">
        <f t="shared" ref="W22:W52" si="4">IF(S22&gt;0,V22/S22*7,"-")</f>
        <v>420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9</v>
      </c>
      <c r="M23" s="67">
        <v>85</v>
      </c>
      <c r="N23" s="67"/>
      <c r="O23" s="417"/>
      <c r="P23" s="417">
        <v>7</v>
      </c>
      <c r="Q23" s="417">
        <v>16</v>
      </c>
      <c r="R23" s="417">
        <v>19</v>
      </c>
      <c r="S23" s="417">
        <v>1.35</v>
      </c>
      <c r="T23" s="432">
        <f t="shared" si="0"/>
        <v>9</v>
      </c>
      <c r="U23" s="68"/>
      <c r="V23" s="433">
        <f t="shared" si="3"/>
        <v>9</v>
      </c>
      <c r="W23" s="434">
        <f t="shared" si="4"/>
        <v>46.6666666666667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27</v>
      </c>
      <c r="M24" s="62">
        <v>200</v>
      </c>
      <c r="N24" s="62"/>
      <c r="O24" s="413">
        <v>7</v>
      </c>
      <c r="P24" s="413">
        <v>34</v>
      </c>
      <c r="Q24" s="413">
        <v>71</v>
      </c>
      <c r="R24" s="413">
        <v>83</v>
      </c>
      <c r="S24" s="413">
        <v>7.21</v>
      </c>
      <c r="T24" s="427">
        <f t="shared" si="0"/>
        <v>27</v>
      </c>
      <c r="U24" s="82"/>
      <c r="V24" s="427">
        <f t="shared" si="3"/>
        <v>27</v>
      </c>
      <c r="W24" s="428">
        <f t="shared" si="4"/>
        <v>26.2135922330097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45</v>
      </c>
      <c r="M25" s="65">
        <v>30</v>
      </c>
      <c r="N25" s="65"/>
      <c r="O25" s="415">
        <v>16</v>
      </c>
      <c r="P25" s="415">
        <v>67</v>
      </c>
      <c r="Q25" s="415">
        <v>130</v>
      </c>
      <c r="R25" s="415">
        <v>154</v>
      </c>
      <c r="S25" s="415">
        <v>14.39</v>
      </c>
      <c r="T25" s="429">
        <f t="shared" si="0"/>
        <v>45</v>
      </c>
      <c r="U25" s="84"/>
      <c r="V25" s="430">
        <f t="shared" si="3"/>
        <v>45</v>
      </c>
      <c r="W25" s="431">
        <f t="shared" si="4"/>
        <v>21.8902015288395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4</v>
      </c>
      <c r="U26" s="68"/>
      <c r="V26" s="436">
        <f t="shared" si="3"/>
        <v>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3</v>
      </c>
      <c r="M27" s="62">
        <v>5</v>
      </c>
      <c r="N27" s="62"/>
      <c r="O27" s="421"/>
      <c r="P27" s="421">
        <v>1</v>
      </c>
      <c r="Q27" s="421">
        <v>2</v>
      </c>
      <c r="R27" s="421">
        <v>2</v>
      </c>
      <c r="S27" s="413">
        <v>0.17</v>
      </c>
      <c r="T27" s="82">
        <f t="shared" si="0"/>
        <v>3</v>
      </c>
      <c r="U27" s="82"/>
      <c r="V27" s="438">
        <f t="shared" si="3"/>
        <v>3</v>
      </c>
      <c r="W27" s="428">
        <f t="shared" si="4"/>
        <v>123.529411764706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3</v>
      </c>
      <c r="M28" s="79">
        <v>17</v>
      </c>
      <c r="N28" s="79"/>
      <c r="O28" s="422"/>
      <c r="P28" s="422">
        <v>1</v>
      </c>
      <c r="Q28" s="422">
        <v>1</v>
      </c>
      <c r="R28" s="422">
        <v>1</v>
      </c>
      <c r="S28" s="419">
        <v>0.12</v>
      </c>
      <c r="T28" s="83">
        <f t="shared" si="0"/>
        <v>3</v>
      </c>
      <c r="U28" s="83"/>
      <c r="V28" s="440">
        <f t="shared" si="3"/>
        <v>3</v>
      </c>
      <c r="W28" s="441">
        <f t="shared" si="4"/>
        <v>175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3</v>
      </c>
      <c r="M29" s="65">
        <v>6</v>
      </c>
      <c r="N29" s="65"/>
      <c r="O29" s="423"/>
      <c r="P29" s="423">
        <v>1</v>
      </c>
      <c r="Q29" s="423">
        <v>1</v>
      </c>
      <c r="R29" s="423">
        <v>1</v>
      </c>
      <c r="S29" s="415">
        <v>0.12</v>
      </c>
      <c r="T29" s="84">
        <f t="shared" si="0"/>
        <v>3</v>
      </c>
      <c r="U29" s="84"/>
      <c r="V29" s="443">
        <f t="shared" si="3"/>
        <v>3</v>
      </c>
      <c r="W29" s="431">
        <f t="shared" si="4"/>
        <v>175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3</v>
      </c>
      <c r="U33" s="84"/>
      <c r="V33" s="443">
        <f t="shared" si="3"/>
        <v>3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>
        <v>2</v>
      </c>
      <c r="R37" s="423">
        <v>2</v>
      </c>
      <c r="S37" s="415">
        <v>0.1</v>
      </c>
      <c r="T37" s="84">
        <f t="shared" si="0"/>
        <v>3</v>
      </c>
      <c r="U37" s="84"/>
      <c r="V37" s="443">
        <f t="shared" si="3"/>
        <v>3</v>
      </c>
      <c r="W37" s="431">
        <f t="shared" si="4"/>
        <v>210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>
        <v>1</v>
      </c>
      <c r="R39" s="413">
        <v>1</v>
      </c>
      <c r="S39" s="413">
        <v>0.05</v>
      </c>
      <c r="T39" s="437">
        <f t="shared" si="0"/>
        <v>2</v>
      </c>
      <c r="U39" s="82"/>
      <c r="V39" s="438">
        <f t="shared" si="3"/>
        <v>2</v>
      </c>
      <c r="W39" s="428">
        <f t="shared" si="4"/>
        <v>280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3</v>
      </c>
      <c r="M40" s="65">
        <v>2</v>
      </c>
      <c r="N40" s="65"/>
      <c r="O40" s="415"/>
      <c r="P40" s="415"/>
      <c r="Q40" s="415"/>
      <c r="R40" s="415">
        <v>2</v>
      </c>
      <c r="S40" s="415">
        <v>0.03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700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4</v>
      </c>
      <c r="U41" s="68"/>
      <c r="V41" s="436">
        <f t="shared" si="3"/>
        <v>4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>
        <v>1</v>
      </c>
      <c r="R42" s="421">
        <v>1</v>
      </c>
      <c r="S42" s="413">
        <v>0.05</v>
      </c>
      <c r="T42" s="82">
        <f t="shared" si="0"/>
        <v>3</v>
      </c>
      <c r="U42" s="82"/>
      <c r="V42" s="438">
        <f t="shared" si="3"/>
        <v>3</v>
      </c>
      <c r="W42" s="428">
        <f t="shared" si="4"/>
        <v>420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2</v>
      </c>
      <c r="U43" s="82"/>
      <c r="V43" s="438">
        <f t="shared" si="3"/>
        <v>2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>
        <v>1</v>
      </c>
      <c r="M47" s="79">
        <v>5</v>
      </c>
      <c r="N47" s="79"/>
      <c r="O47" s="422">
        <v>1</v>
      </c>
      <c r="P47" s="422">
        <v>1</v>
      </c>
      <c r="Q47" s="422">
        <v>2</v>
      </c>
      <c r="R47" s="422">
        <v>3</v>
      </c>
      <c r="S47" s="419">
        <v>0.34</v>
      </c>
      <c r="T47" s="82">
        <f t="shared" si="0"/>
        <v>1</v>
      </c>
      <c r="U47" s="82">
        <v>1</v>
      </c>
      <c r="V47" s="438">
        <f t="shared" si="3"/>
        <v>2</v>
      </c>
      <c r="W47" s="428">
        <f t="shared" si="4"/>
        <v>41.1764705882353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>
        <v>3</v>
      </c>
      <c r="Q50" s="421">
        <v>3</v>
      </c>
      <c r="R50" s="421">
        <v>5</v>
      </c>
      <c r="S50" s="413">
        <v>0.39</v>
      </c>
      <c r="T50" s="82">
        <f t="shared" si="0"/>
        <v>2</v>
      </c>
      <c r="U50" s="82"/>
      <c r="V50" s="438">
        <f t="shared" si="3"/>
        <v>2</v>
      </c>
      <c r="W50" s="428">
        <f t="shared" si="4"/>
        <v>35.8974358974359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>
        <v>1</v>
      </c>
      <c r="Q51" s="422">
        <v>1</v>
      </c>
      <c r="R51" s="422">
        <v>1</v>
      </c>
      <c r="S51" s="419">
        <v>0.12</v>
      </c>
      <c r="T51" s="82">
        <f t="shared" si="0"/>
        <v>5</v>
      </c>
      <c r="U51" s="82"/>
      <c r="V51" s="438">
        <f t="shared" si="3"/>
        <v>5</v>
      </c>
      <c r="W51" s="428">
        <f t="shared" si="4"/>
        <v>291.666666666667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2</v>
      </c>
      <c r="M52" s="65">
        <v>6</v>
      </c>
      <c r="N52" s="65"/>
      <c r="O52" s="423"/>
      <c r="P52" s="423"/>
      <c r="Q52" s="423">
        <v>1</v>
      </c>
      <c r="R52" s="423">
        <v>1</v>
      </c>
      <c r="S52" s="415">
        <v>0.05</v>
      </c>
      <c r="T52" s="84">
        <f t="shared" si="0"/>
        <v>2</v>
      </c>
      <c r="U52" s="84"/>
      <c r="V52" s="443">
        <f t="shared" si="3"/>
        <v>2</v>
      </c>
      <c r="W52" s="431">
        <f t="shared" si="4"/>
        <v>280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3</v>
      </c>
      <c r="U53" s="68"/>
      <c r="V53" s="436">
        <f t="shared" ref="V53:V87" si="5">T53+U53</f>
        <v>3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3</v>
      </c>
      <c r="M56" s="65">
        <v>7</v>
      </c>
      <c r="N56" s="65"/>
      <c r="O56" s="415">
        <v>1</v>
      </c>
      <c r="P56" s="415">
        <v>2</v>
      </c>
      <c r="Q56" s="415">
        <v>2</v>
      </c>
      <c r="R56" s="415">
        <v>3</v>
      </c>
      <c r="S56" s="415">
        <v>0.41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51.219512195122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4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4</v>
      </c>
      <c r="U59" s="83"/>
      <c r="V59" s="440">
        <f t="shared" si="5"/>
        <v>4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4</v>
      </c>
      <c r="M60" s="65">
        <v>10</v>
      </c>
      <c r="N60" s="65"/>
      <c r="O60" s="415"/>
      <c r="P60" s="415">
        <v>1</v>
      </c>
      <c r="Q60" s="415">
        <v>2</v>
      </c>
      <c r="R60" s="415">
        <v>2</v>
      </c>
      <c r="S60" s="415">
        <v>0.17</v>
      </c>
      <c r="T60" s="442">
        <f t="shared" si="0"/>
        <v>4</v>
      </c>
      <c r="U60" s="84"/>
      <c r="V60" s="443">
        <f t="shared" ref="V60" si="9">T60+U60</f>
        <v>4</v>
      </c>
      <c r="W60" s="431">
        <f t="shared" ref="W60" si="10">IF(S60&gt;0,V60/S60*7,"-")</f>
        <v>164.705882352941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8</v>
      </c>
      <c r="U62" s="82"/>
      <c r="V62" s="427">
        <f t="shared" si="5"/>
        <v>8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12</v>
      </c>
      <c r="M63" s="65">
        <v>40</v>
      </c>
      <c r="N63" s="65"/>
      <c r="O63" s="415"/>
      <c r="P63" s="415"/>
      <c r="Q63" s="415"/>
      <c r="R63" s="415"/>
      <c r="S63" s="415"/>
      <c r="T63" s="429">
        <f t="shared" si="0"/>
        <v>12</v>
      </c>
      <c r="U63" s="84"/>
      <c r="V63" s="430">
        <f t="shared" si="5"/>
        <v>12</v>
      </c>
      <c r="W63" s="431" t="str">
        <f t="shared" si="6"/>
        <v>-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/>
      <c r="P65" s="421">
        <v>1</v>
      </c>
      <c r="Q65" s="421">
        <v>3</v>
      </c>
      <c r="R65" s="421">
        <v>4</v>
      </c>
      <c r="S65" s="413">
        <v>0.24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6</v>
      </c>
      <c r="U68" s="82"/>
      <c r="V68" s="62">
        <f t="shared" si="5"/>
        <v>6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9</v>
      </c>
      <c r="M69" s="65">
        <v>5</v>
      </c>
      <c r="N69" s="65"/>
      <c r="O69" s="423"/>
      <c r="P69" s="423">
        <v>1</v>
      </c>
      <c r="Q69" s="423">
        <v>1</v>
      </c>
      <c r="R69" s="423">
        <v>1</v>
      </c>
      <c r="S69" s="415">
        <v>0.12</v>
      </c>
      <c r="T69" s="84">
        <f t="shared" si="11"/>
        <v>9</v>
      </c>
      <c r="U69" s="84"/>
      <c r="V69" s="65">
        <f t="shared" si="5"/>
        <v>9</v>
      </c>
      <c r="W69" s="431">
        <f t="shared" si="6"/>
        <v>525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>
        <v>1</v>
      </c>
      <c r="R70" s="417">
        <v>1</v>
      </c>
      <c r="S70" s="417">
        <v>0.05</v>
      </c>
      <c r="T70" s="432">
        <f t="shared" si="11"/>
        <v>13</v>
      </c>
      <c r="U70" s="68"/>
      <c r="V70" s="433">
        <f t="shared" si="5"/>
        <v>13</v>
      </c>
      <c r="W70" s="434">
        <f t="shared" si="6"/>
        <v>1820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>
        <v>2</v>
      </c>
      <c r="R71" s="413">
        <v>2</v>
      </c>
      <c r="S71" s="413">
        <v>0.1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560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4</v>
      </c>
      <c r="M72" s="62">
        <v>21</v>
      </c>
      <c r="N72" s="62"/>
      <c r="O72" s="413"/>
      <c r="P72" s="413"/>
      <c r="Q72" s="413">
        <v>2</v>
      </c>
      <c r="R72" s="413">
        <v>2</v>
      </c>
      <c r="S72" s="413">
        <v>0.1</v>
      </c>
      <c r="T72" s="427">
        <f t="shared" si="11"/>
        <v>4</v>
      </c>
      <c r="U72" s="82"/>
      <c r="V72" s="427">
        <f t="shared" si="5"/>
        <v>4</v>
      </c>
      <c r="W72" s="428">
        <f t="shared" si="6"/>
        <v>280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3</v>
      </c>
      <c r="M73" s="62">
        <v>20</v>
      </c>
      <c r="N73" s="62"/>
      <c r="O73" s="413">
        <v>1</v>
      </c>
      <c r="P73" s="413">
        <v>3</v>
      </c>
      <c r="Q73" s="413">
        <v>4</v>
      </c>
      <c r="R73" s="413">
        <v>8</v>
      </c>
      <c r="S73" s="413">
        <v>0.62</v>
      </c>
      <c r="T73" s="427">
        <f t="shared" si="11"/>
        <v>3</v>
      </c>
      <c r="U73" s="82"/>
      <c r="V73" s="427">
        <f t="shared" si="5"/>
        <v>3</v>
      </c>
      <c r="W73" s="428">
        <f t="shared" si="6"/>
        <v>33.8709677419355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5</v>
      </c>
      <c r="M74" s="65">
        <v>27</v>
      </c>
      <c r="N74" s="65"/>
      <c r="O74" s="415"/>
      <c r="P74" s="415"/>
      <c r="Q74" s="415">
        <v>2</v>
      </c>
      <c r="R74" s="415">
        <v>6</v>
      </c>
      <c r="S74" s="415">
        <v>0.16</v>
      </c>
      <c r="T74" s="429">
        <f t="shared" si="11"/>
        <v>5</v>
      </c>
      <c r="U74" s="84"/>
      <c r="V74" s="430">
        <f t="shared" si="5"/>
        <v>5</v>
      </c>
      <c r="W74" s="431">
        <f t="shared" si="6"/>
        <v>218.75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3</v>
      </c>
      <c r="M76" s="62">
        <v>3</v>
      </c>
      <c r="N76" s="62"/>
      <c r="O76" s="449"/>
      <c r="P76" s="449"/>
      <c r="Q76" s="449"/>
      <c r="R76" s="449"/>
      <c r="S76" s="457"/>
      <c r="T76" s="82">
        <f t="shared" si="11"/>
        <v>3</v>
      </c>
      <c r="U76" s="82"/>
      <c r="V76" s="438">
        <f t="shared" si="5"/>
        <v>3</v>
      </c>
      <c r="W76" s="428" t="str">
        <f t="shared" si="6"/>
        <v>-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4</v>
      </c>
      <c r="M82" s="65"/>
      <c r="N82" s="65"/>
      <c r="O82" s="451"/>
      <c r="P82" s="451"/>
      <c r="Q82" s="451"/>
      <c r="R82" s="451"/>
      <c r="S82" s="460"/>
      <c r="T82" s="84">
        <f t="shared" si="11"/>
        <v>4</v>
      </c>
      <c r="U82" s="84"/>
      <c r="V82" s="443">
        <f t="shared" si="5"/>
        <v>4</v>
      </c>
      <c r="W82" s="431" t="str">
        <f t="shared" si="6"/>
        <v>-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5</v>
      </c>
      <c r="M83" s="67">
        <v>11</v>
      </c>
      <c r="N83" s="67"/>
      <c r="O83" s="456">
        <v>1</v>
      </c>
      <c r="P83" s="456">
        <v>1</v>
      </c>
      <c r="Q83" s="456">
        <v>1</v>
      </c>
      <c r="R83" s="456">
        <v>1</v>
      </c>
      <c r="S83" s="456">
        <v>0.27</v>
      </c>
      <c r="T83" s="435">
        <f t="shared" si="11"/>
        <v>5</v>
      </c>
      <c r="U83" s="68"/>
      <c r="V83" s="436">
        <f t="shared" si="5"/>
        <v>5</v>
      </c>
      <c r="W83" s="434">
        <f t="shared" si="6"/>
        <v>129.62962962963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7</v>
      </c>
      <c r="M84" s="62">
        <v>10</v>
      </c>
      <c r="N84" s="62"/>
      <c r="O84" s="457"/>
      <c r="P84" s="457">
        <v>4</v>
      </c>
      <c r="Q84" s="457">
        <v>7</v>
      </c>
      <c r="R84" s="457">
        <v>8</v>
      </c>
      <c r="S84" s="457">
        <v>0.65</v>
      </c>
      <c r="T84" s="437">
        <f t="shared" si="11"/>
        <v>7</v>
      </c>
      <c r="U84" s="82"/>
      <c r="V84" s="438">
        <f t="shared" si="5"/>
        <v>7</v>
      </c>
      <c r="W84" s="428">
        <f t="shared" si="6"/>
        <v>75.3846153846154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>
        <v>8</v>
      </c>
      <c r="M85" s="455"/>
      <c r="N85" s="455"/>
      <c r="O85" s="458">
        <v>2</v>
      </c>
      <c r="P85" s="458">
        <v>17</v>
      </c>
      <c r="Q85" s="458">
        <v>22</v>
      </c>
      <c r="R85" s="458">
        <v>25</v>
      </c>
      <c r="S85" s="458">
        <v>2.65</v>
      </c>
      <c r="T85" s="439">
        <f t="shared" si="11"/>
        <v>8</v>
      </c>
      <c r="U85" s="83"/>
      <c r="V85" s="440">
        <f t="shared" si="5"/>
        <v>8</v>
      </c>
      <c r="W85" s="441">
        <f t="shared" si="6"/>
        <v>21.1320754716981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>
        <v>12</v>
      </c>
      <c r="M86" s="459"/>
      <c r="N86" s="459"/>
      <c r="O86" s="460">
        <v>1</v>
      </c>
      <c r="P86" s="460">
        <v>12</v>
      </c>
      <c r="Q86" s="460">
        <v>19</v>
      </c>
      <c r="R86" s="460">
        <v>20</v>
      </c>
      <c r="S86" s="460">
        <v>2.32</v>
      </c>
      <c r="T86" s="442">
        <f t="shared" si="11"/>
        <v>12</v>
      </c>
      <c r="U86" s="84"/>
      <c r="V86" s="443">
        <f t="shared" si="5"/>
        <v>12</v>
      </c>
      <c r="W86" s="431">
        <f t="shared" si="6"/>
        <v>36.2068965517241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13</v>
      </c>
      <c r="M87" s="67">
        <v>5</v>
      </c>
      <c r="N87" s="67"/>
      <c r="O87" s="456">
        <v>1</v>
      </c>
      <c r="P87" s="456">
        <v>13</v>
      </c>
      <c r="Q87" s="456">
        <v>20</v>
      </c>
      <c r="R87" s="456">
        <v>26</v>
      </c>
      <c r="S87" s="456">
        <v>2.16</v>
      </c>
      <c r="T87" s="432">
        <f t="shared" si="11"/>
        <v>13</v>
      </c>
      <c r="U87" s="68"/>
      <c r="V87" s="433">
        <f t="shared" si="5"/>
        <v>13</v>
      </c>
      <c r="W87" s="434">
        <f t="shared" ref="W87:W95" si="12">IF(S87&gt;0,V87/S87*7,"-")</f>
        <v>42.1296296296296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11</v>
      </c>
      <c r="M88" s="62">
        <v>65</v>
      </c>
      <c r="N88" s="62"/>
      <c r="O88" s="457">
        <v>8</v>
      </c>
      <c r="P88" s="457">
        <v>24</v>
      </c>
      <c r="Q88" s="457">
        <v>47</v>
      </c>
      <c r="R88" s="457">
        <v>55</v>
      </c>
      <c r="S88" s="457">
        <v>5.73</v>
      </c>
      <c r="T88" s="427">
        <f t="shared" si="11"/>
        <v>11</v>
      </c>
      <c r="U88" s="82">
        <v>10</v>
      </c>
      <c r="V88" s="427">
        <f t="shared" ref="V88:V95" si="13">T88+U88</f>
        <v>21</v>
      </c>
      <c r="W88" s="428">
        <f t="shared" si="12"/>
        <v>25.6544502617801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16</v>
      </c>
      <c r="M89" s="65">
        <v>32</v>
      </c>
      <c r="N89" s="65"/>
      <c r="O89" s="460">
        <v>3</v>
      </c>
      <c r="P89" s="460">
        <v>20</v>
      </c>
      <c r="Q89" s="460">
        <v>34</v>
      </c>
      <c r="R89" s="460">
        <v>45</v>
      </c>
      <c r="S89" s="460">
        <v>4.09</v>
      </c>
      <c r="T89" s="429">
        <f t="shared" si="11"/>
        <v>16</v>
      </c>
      <c r="U89" s="84"/>
      <c r="V89" s="430">
        <f t="shared" si="13"/>
        <v>16</v>
      </c>
      <c r="W89" s="431">
        <f t="shared" si="12"/>
        <v>27.3838630806846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>
        <v>1</v>
      </c>
      <c r="P96" s="423">
        <v>1</v>
      </c>
      <c r="Q96" s="423">
        <v>3</v>
      </c>
      <c r="R96" s="423">
        <v>5</v>
      </c>
      <c r="S96" s="415">
        <v>0.4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>
        <v>1</v>
      </c>
      <c r="R98" s="413">
        <v>1</v>
      </c>
      <c r="S98" s="413">
        <v>0.05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>
        <v>1</v>
      </c>
      <c r="Q99" s="415">
        <v>1</v>
      </c>
      <c r="R99" s="415">
        <v>1</v>
      </c>
      <c r="S99" s="415">
        <v>0.12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>
        <v>2</v>
      </c>
      <c r="R100" s="420">
        <v>2</v>
      </c>
      <c r="S100" s="417">
        <v>0.1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>
        <v>1</v>
      </c>
      <c r="Q105" s="415">
        <v>3</v>
      </c>
      <c r="R105" s="415">
        <v>3</v>
      </c>
      <c r="S105" s="415">
        <v>0.22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>
        <v>1</v>
      </c>
      <c r="Q106" s="417">
        <v>1</v>
      </c>
      <c r="R106" s="417">
        <v>1</v>
      </c>
      <c r="S106" s="417">
        <v>0.12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350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>
        <v>1</v>
      </c>
      <c r="R107" s="413">
        <v>1</v>
      </c>
      <c r="S107" s="413">
        <v>0.05</v>
      </c>
      <c r="T107" s="427">
        <f t="shared" si="11"/>
        <v>13</v>
      </c>
      <c r="U107" s="82"/>
      <c r="V107" s="427">
        <f t="shared" si="14"/>
        <v>13</v>
      </c>
      <c r="W107" s="428">
        <f t="shared" si="15"/>
        <v>1820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>
        <v>1</v>
      </c>
      <c r="M108" s="459">
        <v>8</v>
      </c>
      <c r="N108" s="459"/>
      <c r="O108" s="415"/>
      <c r="P108" s="415">
        <v>1</v>
      </c>
      <c r="Q108" s="415">
        <v>2</v>
      </c>
      <c r="R108" s="415">
        <v>4</v>
      </c>
      <c r="S108" s="415">
        <v>0.2</v>
      </c>
      <c r="T108" s="429">
        <f t="shared" si="11"/>
        <v>1</v>
      </c>
      <c r="U108" s="84"/>
      <c r="V108" s="430">
        <f t="shared" si="14"/>
        <v>1</v>
      </c>
      <c r="W108" s="431">
        <f t="shared" si="15"/>
        <v>35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>
        <v>1</v>
      </c>
      <c r="R109" s="420">
        <v>6</v>
      </c>
      <c r="S109" s="417">
        <v>0.13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>
        <v>7</v>
      </c>
      <c r="R110" s="421">
        <v>11</v>
      </c>
      <c r="S110" s="413">
        <v>0.42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>
        <v>4</v>
      </c>
      <c r="R111" s="423">
        <v>5</v>
      </c>
      <c r="S111" s="415">
        <v>0.22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/>
      <c r="P113" s="421"/>
      <c r="Q113" s="421">
        <v>3</v>
      </c>
      <c r="R113" s="421">
        <v>4</v>
      </c>
      <c r="S113" s="413">
        <v>0.17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/>
      <c r="P114" s="423"/>
      <c r="Q114" s="423"/>
      <c r="R114" s="423">
        <v>1</v>
      </c>
      <c r="S114" s="415">
        <v>0.02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4</v>
      </c>
      <c r="R115" s="420">
        <v>6</v>
      </c>
      <c r="S115" s="417">
        <v>0.3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/>
      <c r="Q116" s="421">
        <v>3</v>
      </c>
      <c r="R116" s="421">
        <v>8</v>
      </c>
      <c r="S116" s="413">
        <v>0.23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/>
      <c r="P117" s="423"/>
      <c r="Q117" s="423">
        <v>1</v>
      </c>
      <c r="R117" s="423">
        <v>1</v>
      </c>
      <c r="S117" s="415">
        <v>0.05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>
        <v>5</v>
      </c>
      <c r="R118" s="420">
        <v>6</v>
      </c>
      <c r="S118" s="417">
        <v>0.27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>
        <v>1</v>
      </c>
      <c r="Q129" s="420">
        <v>1</v>
      </c>
      <c r="R129" s="420">
        <v>1</v>
      </c>
      <c r="S129" s="417">
        <v>0.12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>
        <v>1</v>
      </c>
      <c r="S130" s="413">
        <v>0.02</v>
      </c>
      <c r="T130" s="82">
        <f>IF($A$1="补货",L130+M130+N130,L130)</f>
        <v>0</v>
      </c>
      <c r="U130" s="82"/>
      <c r="V130" s="62">
        <f t="shared" si="14"/>
        <v>0</v>
      </c>
      <c r="W130" s="428">
        <f t="shared" si="15"/>
        <v>0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>
        <v>3</v>
      </c>
      <c r="S131" s="415">
        <v>0.05</v>
      </c>
      <c r="T131" s="84">
        <f>IF($A$1="补货",L131+M131+N131,L131)</f>
        <v>0</v>
      </c>
      <c r="U131" s="84"/>
      <c r="V131" s="65">
        <f t="shared" si="14"/>
        <v>0</v>
      </c>
      <c r="W131" s="431">
        <f t="shared" si="15"/>
        <v>0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>
        <v>1</v>
      </c>
      <c r="Q133" s="413">
        <v>1</v>
      </c>
      <c r="R133" s="413">
        <v>1</v>
      </c>
      <c r="S133" s="413">
        <v>0.12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58.3333333333333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2</v>
      </c>
      <c r="M134" s="62"/>
      <c r="N134" s="62"/>
      <c r="O134" s="413"/>
      <c r="P134" s="413"/>
      <c r="Q134" s="413"/>
      <c r="R134" s="413"/>
      <c r="S134" s="413"/>
      <c r="T134" s="427">
        <f t="shared" si="16"/>
        <v>2</v>
      </c>
      <c r="U134" s="82"/>
      <c r="V134" s="427">
        <f t="shared" si="17"/>
        <v>2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2</v>
      </c>
      <c r="M142" s="62">
        <v>7</v>
      </c>
      <c r="N142" s="62"/>
      <c r="O142" s="413"/>
      <c r="P142" s="413"/>
      <c r="Q142" s="413"/>
      <c r="R142" s="413"/>
      <c r="S142" s="413"/>
      <c r="T142" s="427">
        <f t="shared" si="16"/>
        <v>2</v>
      </c>
      <c r="U142" s="82"/>
      <c r="V142" s="427">
        <f t="shared" si="19"/>
        <v>2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4</v>
      </c>
      <c r="U144" s="68"/>
      <c r="V144" s="433">
        <f t="shared" si="19"/>
        <v>4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>
        <v>1</v>
      </c>
      <c r="S145" s="413">
        <v>0.02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1050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>
        <v>1</v>
      </c>
      <c r="M146" s="62">
        <v>5</v>
      </c>
      <c r="N146" s="62"/>
      <c r="O146" s="413"/>
      <c r="P146" s="413"/>
      <c r="Q146" s="413">
        <v>1</v>
      </c>
      <c r="R146" s="413">
        <v>1</v>
      </c>
      <c r="S146" s="413">
        <v>0.05</v>
      </c>
      <c r="T146" s="427">
        <f t="shared" si="16"/>
        <v>1</v>
      </c>
      <c r="U146" s="82"/>
      <c r="V146" s="427">
        <f t="shared" si="19"/>
        <v>1</v>
      </c>
      <c r="W146" s="428">
        <f t="shared" si="20"/>
        <v>140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3</v>
      </c>
      <c r="U147" s="84"/>
      <c r="V147" s="430">
        <f t="shared" si="19"/>
        <v>3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>
        <v>1</v>
      </c>
      <c r="Q155" s="415">
        <v>1</v>
      </c>
      <c r="R155" s="415">
        <v>1</v>
      </c>
      <c r="S155" s="415">
        <v>0.12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175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>
        <v>1</v>
      </c>
      <c r="Q157" s="413">
        <v>1</v>
      </c>
      <c r="R157" s="413">
        <v>1</v>
      </c>
      <c r="S157" s="413">
        <v>0.12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175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>
        <v>1</v>
      </c>
      <c r="S164" s="417">
        <v>0.02</v>
      </c>
      <c r="T164" s="432">
        <f t="shared" si="16"/>
        <v>4</v>
      </c>
      <c r="U164" s="68"/>
      <c r="V164" s="433">
        <f t="shared" si="19"/>
        <v>4</v>
      </c>
      <c r="W164" s="434">
        <f t="shared" si="20"/>
        <v>1400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2</v>
      </c>
      <c r="M166" s="62">
        <v>3</v>
      </c>
      <c r="N166" s="62"/>
      <c r="O166" s="413"/>
      <c r="P166" s="413">
        <v>1</v>
      </c>
      <c r="Q166" s="413">
        <v>1</v>
      </c>
      <c r="R166" s="413">
        <v>1</v>
      </c>
      <c r="S166" s="413">
        <v>0.12</v>
      </c>
      <c r="T166" s="427">
        <f t="shared" si="16"/>
        <v>2</v>
      </c>
      <c r="U166" s="82"/>
      <c r="V166" s="427">
        <f t="shared" si="19"/>
        <v>2</v>
      </c>
      <c r="W166" s="428">
        <f t="shared" si="20"/>
        <v>116.666666666667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>
        <v>2</v>
      </c>
      <c r="M169" s="62">
        <v>9</v>
      </c>
      <c r="N169" s="62"/>
      <c r="O169" s="413"/>
      <c r="P169" s="413"/>
      <c r="Q169" s="413"/>
      <c r="R169" s="413"/>
      <c r="S169" s="413"/>
      <c r="T169" s="427">
        <f t="shared" si="16"/>
        <v>2</v>
      </c>
      <c r="U169" s="82"/>
      <c r="V169" s="427">
        <f t="shared" si="19"/>
        <v>2</v>
      </c>
      <c r="W169" s="428" t="str">
        <f t="shared" si="20"/>
        <v>-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>
        <v>1</v>
      </c>
      <c r="P171" s="417">
        <v>1</v>
      </c>
      <c r="Q171" s="417">
        <v>1</v>
      </c>
      <c r="R171" s="417">
        <v>3</v>
      </c>
      <c r="S171" s="417">
        <v>0.3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93.3333333333333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>
        <v>1</v>
      </c>
      <c r="S172" s="413">
        <v>0.02</v>
      </c>
      <c r="T172" s="427">
        <f t="shared" si="16"/>
        <v>2</v>
      </c>
      <c r="U172" s="82"/>
      <c r="V172" s="427">
        <f t="shared" si="19"/>
        <v>2</v>
      </c>
      <c r="W172" s="428">
        <f t="shared" si="20"/>
        <v>700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3</v>
      </c>
      <c r="U173" s="84"/>
      <c r="V173" s="430">
        <f t="shared" si="19"/>
        <v>3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/>
      <c r="P175" s="413">
        <v>1</v>
      </c>
      <c r="Q175" s="413">
        <v>1</v>
      </c>
      <c r="R175" s="413">
        <v>1</v>
      </c>
      <c r="S175" s="413">
        <v>0.12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116.666666666667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>
        <v>1</v>
      </c>
      <c r="R176" s="415">
        <v>1</v>
      </c>
      <c r="S176" s="415">
        <v>0.05</v>
      </c>
      <c r="T176" s="429">
        <f t="shared" si="16"/>
        <v>2</v>
      </c>
      <c r="U176" s="84"/>
      <c r="V176" s="430">
        <f t="shared" si="19"/>
        <v>2</v>
      </c>
      <c r="W176" s="431">
        <f t="shared" si="20"/>
        <v>280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>
        <v>2</v>
      </c>
      <c r="R178" s="413">
        <v>2</v>
      </c>
      <c r="S178" s="413">
        <v>0.1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140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2</v>
      </c>
      <c r="M180" s="67">
        <v>11</v>
      </c>
      <c r="N180" s="67"/>
      <c r="O180" s="417">
        <v>1</v>
      </c>
      <c r="P180" s="417">
        <v>1</v>
      </c>
      <c r="Q180" s="417">
        <v>1</v>
      </c>
      <c r="R180" s="417">
        <v>1</v>
      </c>
      <c r="S180" s="417">
        <v>0.62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22.5806451612903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>
        <v>1</v>
      </c>
      <c r="R182" s="415">
        <v>1</v>
      </c>
      <c r="S182" s="415">
        <v>0.05</v>
      </c>
      <c r="T182" s="429">
        <f t="shared" si="21"/>
        <v>3</v>
      </c>
      <c r="U182" s="84"/>
      <c r="V182" s="430">
        <f t="shared" si="19"/>
        <v>3</v>
      </c>
      <c r="W182" s="431">
        <f t="shared" si="20"/>
        <v>420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>
        <v>1</v>
      </c>
      <c r="R186" s="417">
        <v>5</v>
      </c>
      <c r="S186" s="417">
        <v>0.11</v>
      </c>
      <c r="T186" s="432">
        <f t="shared" si="21"/>
        <v>5</v>
      </c>
      <c r="U186" s="68"/>
      <c r="V186" s="433">
        <f t="shared" si="19"/>
        <v>5</v>
      </c>
      <c r="W186" s="434">
        <f t="shared" si="20"/>
        <v>318.181818181818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>
        <v>3</v>
      </c>
      <c r="S187" s="413">
        <v>0.05</v>
      </c>
      <c r="T187" s="427">
        <f t="shared" si="21"/>
        <v>8</v>
      </c>
      <c r="U187" s="82"/>
      <c r="V187" s="427">
        <f t="shared" si="19"/>
        <v>8</v>
      </c>
      <c r="W187" s="428">
        <f t="shared" si="20"/>
        <v>1120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>
        <v>2</v>
      </c>
      <c r="R188" s="413">
        <v>3</v>
      </c>
      <c r="S188" s="413">
        <v>0.12</v>
      </c>
      <c r="T188" s="427">
        <f t="shared" si="21"/>
        <v>8</v>
      </c>
      <c r="U188" s="82"/>
      <c r="V188" s="427">
        <f t="shared" si="19"/>
        <v>8</v>
      </c>
      <c r="W188" s="428">
        <f t="shared" si="20"/>
        <v>466.666666666667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>
        <v>2</v>
      </c>
      <c r="R189" s="415">
        <v>7</v>
      </c>
      <c r="S189" s="415">
        <v>0.18</v>
      </c>
      <c r="T189" s="429">
        <f t="shared" si="21"/>
        <v>5</v>
      </c>
      <c r="U189" s="84"/>
      <c r="V189" s="430">
        <f t="shared" si="19"/>
        <v>5</v>
      </c>
      <c r="W189" s="431">
        <f t="shared" si="20"/>
        <v>194.444444444444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5</v>
      </c>
      <c r="M190" s="275">
        <v>18</v>
      </c>
      <c r="N190" s="275"/>
      <c r="O190" s="470"/>
      <c r="P190" s="470"/>
      <c r="Q190" s="470">
        <v>1</v>
      </c>
      <c r="R190" s="470">
        <v>1</v>
      </c>
      <c r="S190" s="471">
        <v>0.05</v>
      </c>
      <c r="T190" s="472">
        <f t="shared" si="21"/>
        <v>5</v>
      </c>
      <c r="U190" s="472"/>
      <c r="V190" s="474">
        <f t="shared" si="19"/>
        <v>5</v>
      </c>
      <c r="W190" s="473">
        <f t="shared" si="20"/>
        <v>700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topLeftCell="A190" workbookViewId="0">
      <selection activeCell="D190" sqref="D19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9</v>
      </c>
      <c r="M17" s="100">
        <f t="shared" si="0"/>
        <v>96.3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1</v>
      </c>
      <c r="M47" s="118">
        <f t="shared" si="0"/>
        <v>10.5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10</v>
      </c>
      <c r="M88" s="100">
        <f t="shared" si="5"/>
        <v>135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20</v>
      </c>
      <c r="M193" s="283">
        <f>SUM(M4:M192)</f>
        <v>241.8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5040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1</v>
      </c>
      <c r="P5" s="33">
        <v>2</v>
      </c>
      <c r="Q5" s="43">
        <v>0.07</v>
      </c>
      <c r="R5" s="44">
        <f t="shared" si="0"/>
        <v>31</v>
      </c>
      <c r="S5" s="45"/>
      <c r="T5" s="45">
        <f t="shared" si="1"/>
        <v>31</v>
      </c>
      <c r="U5" s="33">
        <f t="shared" si="2"/>
        <v>3100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3</v>
      </c>
      <c r="P7" s="33">
        <v>4</v>
      </c>
      <c r="Q7" s="43">
        <v>0.17</v>
      </c>
      <c r="R7" s="44">
        <f t="shared" si="0"/>
        <v>26</v>
      </c>
      <c r="S7" s="45"/>
      <c r="T7" s="45">
        <f t="shared" si="1"/>
        <v>26</v>
      </c>
      <c r="U7" s="33">
        <f t="shared" si="2"/>
        <v>1070.58823529412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5</v>
      </c>
      <c r="K11" s="320"/>
      <c r="L11" s="320"/>
      <c r="M11" s="320"/>
      <c r="N11" s="320">
        <v>3</v>
      </c>
      <c r="O11" s="320">
        <v>4</v>
      </c>
      <c r="P11" s="320">
        <v>6</v>
      </c>
      <c r="Q11" s="330">
        <v>0.44</v>
      </c>
      <c r="R11" s="331">
        <f t="shared" si="0"/>
        <v>5</v>
      </c>
      <c r="S11" s="332"/>
      <c r="T11" s="332">
        <f t="shared" si="1"/>
        <v>5</v>
      </c>
      <c r="U11" s="320">
        <f t="shared" si="2"/>
        <v>79.5454545454545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>
        <v>8</v>
      </c>
      <c r="P12" s="33">
        <v>16</v>
      </c>
      <c r="Q12" s="43">
        <v>0.53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5</v>
      </c>
      <c r="K14" s="33"/>
      <c r="L14" s="33"/>
      <c r="M14" s="33"/>
      <c r="N14" s="33">
        <v>1</v>
      </c>
      <c r="O14" s="33">
        <v>2</v>
      </c>
      <c r="P14" s="33">
        <v>2</v>
      </c>
      <c r="Q14" s="43">
        <v>0.17</v>
      </c>
      <c r="R14" s="44">
        <f t="shared" si="0"/>
        <v>5</v>
      </c>
      <c r="S14" s="45"/>
      <c r="T14" s="45">
        <f t="shared" si="1"/>
        <v>5</v>
      </c>
      <c r="U14" s="33">
        <f t="shared" si="2"/>
        <v>205.882352941176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>
        <v>5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5</v>
      </c>
      <c r="S15" s="50"/>
      <c r="T15" s="50">
        <f t="shared" si="1"/>
        <v>5</v>
      </c>
      <c r="U15" s="39">
        <f t="shared" si="2"/>
        <v>700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16</v>
      </c>
      <c r="K18" s="33"/>
      <c r="L18" s="33"/>
      <c r="M18" s="33"/>
      <c r="N18" s="33">
        <v>2</v>
      </c>
      <c r="O18" s="33">
        <v>4</v>
      </c>
      <c r="P18" s="33">
        <v>4</v>
      </c>
      <c r="Q18" s="43">
        <v>0.34</v>
      </c>
      <c r="R18" s="44">
        <f t="shared" si="0"/>
        <v>16</v>
      </c>
      <c r="S18" s="45"/>
      <c r="T18" s="45">
        <f t="shared" si="1"/>
        <v>16</v>
      </c>
      <c r="U18" s="33">
        <f t="shared" si="2"/>
        <v>329.411764705882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>
        <v>2</v>
      </c>
      <c r="P19" s="33">
        <v>7</v>
      </c>
      <c r="Q19" s="43">
        <v>0.18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37</v>
      </c>
      <c r="K20" s="33"/>
      <c r="L20" s="33"/>
      <c r="M20" s="33">
        <v>1</v>
      </c>
      <c r="N20" s="33">
        <v>1</v>
      </c>
      <c r="O20" s="33">
        <v>3</v>
      </c>
      <c r="P20" s="33">
        <v>3</v>
      </c>
      <c r="Q20" s="43">
        <v>0.37</v>
      </c>
      <c r="R20" s="44">
        <f t="shared" si="0"/>
        <v>37</v>
      </c>
      <c r="S20" s="45"/>
      <c r="T20" s="45">
        <f t="shared" si="1"/>
        <v>37</v>
      </c>
      <c r="U20" s="33">
        <f t="shared" si="2"/>
        <v>700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27</v>
      </c>
      <c r="K21" s="33"/>
      <c r="L21" s="33"/>
      <c r="M21" s="33"/>
      <c r="N21" s="33">
        <v>1</v>
      </c>
      <c r="O21" s="33">
        <v>1</v>
      </c>
      <c r="P21" s="33">
        <v>3</v>
      </c>
      <c r="Q21" s="43">
        <v>0.15</v>
      </c>
      <c r="R21" s="44">
        <f t="shared" si="0"/>
        <v>27</v>
      </c>
      <c r="S21" s="45"/>
      <c r="T21" s="45">
        <f t="shared" si="1"/>
        <v>27</v>
      </c>
      <c r="U21" s="33">
        <f t="shared" si="2"/>
        <v>1260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2</v>
      </c>
      <c r="Q22" s="327">
        <v>0.1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1960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>
        <v>1</v>
      </c>
      <c r="O27" s="33">
        <v>2</v>
      </c>
      <c r="P27" s="33">
        <v>2</v>
      </c>
      <c r="Q27" s="43">
        <v>0.17</v>
      </c>
      <c r="R27" s="44">
        <f t="shared" si="0"/>
        <v>4</v>
      </c>
      <c r="S27" s="45"/>
      <c r="T27" s="45">
        <f t="shared" si="3"/>
        <v>4</v>
      </c>
      <c r="U27" s="33">
        <f t="shared" si="4"/>
        <v>164.705882352941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>
        <v>2</v>
      </c>
      <c r="Q37" s="43">
        <v>0.03</v>
      </c>
      <c r="R37" s="44">
        <f t="shared" si="5"/>
        <v>21</v>
      </c>
      <c r="S37" s="45"/>
      <c r="T37" s="45">
        <f t="shared" si="3"/>
        <v>21</v>
      </c>
      <c r="U37" s="33">
        <f t="shared" si="4"/>
        <v>4900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1</v>
      </c>
      <c r="Q42" s="43">
        <v>0.05</v>
      </c>
      <c r="R42" s="44">
        <f t="shared" si="5"/>
        <v>29</v>
      </c>
      <c r="S42" s="45"/>
      <c r="T42" s="45">
        <f t="shared" si="3"/>
        <v>29</v>
      </c>
      <c r="U42" s="33">
        <f t="shared" si="4"/>
        <v>4060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>
        <v>1</v>
      </c>
      <c r="O43" s="33">
        <v>2</v>
      </c>
      <c r="P43" s="33">
        <v>2</v>
      </c>
      <c r="Q43" s="43">
        <v>0.17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1564.70588235294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>
        <v>1</v>
      </c>
      <c r="O44" s="33">
        <v>1</v>
      </c>
      <c r="P44" s="33">
        <v>1</v>
      </c>
      <c r="Q44" s="43">
        <v>0.12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1691.66666666667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39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39</v>
      </c>
      <c r="S46" s="45"/>
      <c r="T46" s="45">
        <f t="shared" si="3"/>
        <v>39</v>
      </c>
      <c r="U46" s="33">
        <f t="shared" si="4"/>
        <v>5460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1</v>
      </c>
      <c r="S53" s="50"/>
      <c r="T53" s="50">
        <f t="shared" si="3"/>
        <v>1</v>
      </c>
      <c r="U53" s="39">
        <f t="shared" si="4"/>
        <v>50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46</v>
      </c>
      <c r="K59" s="326"/>
      <c r="L59" s="326"/>
      <c r="M59" s="326"/>
      <c r="N59" s="326">
        <v>2</v>
      </c>
      <c r="O59" s="326">
        <v>3</v>
      </c>
      <c r="P59" s="326">
        <v>5</v>
      </c>
      <c r="Q59" s="339">
        <v>0.32</v>
      </c>
      <c r="R59" s="340">
        <f t="shared" si="5"/>
        <v>46</v>
      </c>
      <c r="S59" s="341"/>
      <c r="T59" s="341">
        <f t="shared" si="6"/>
        <v>46</v>
      </c>
      <c r="U59" s="326">
        <f t="shared" si="7"/>
        <v>1006.25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>
        <v>1</v>
      </c>
      <c r="K60" s="320"/>
      <c r="L60" s="320"/>
      <c r="M60" s="320">
        <v>2</v>
      </c>
      <c r="N60" s="320">
        <v>8</v>
      </c>
      <c r="O60" s="320">
        <v>15</v>
      </c>
      <c r="P60" s="320">
        <v>17</v>
      </c>
      <c r="Q60" s="330">
        <v>1.65</v>
      </c>
      <c r="R60" s="331">
        <f t="shared" si="5"/>
        <v>1</v>
      </c>
      <c r="S60" s="332"/>
      <c r="T60" s="332">
        <f t="shared" si="6"/>
        <v>1</v>
      </c>
      <c r="U60" s="320">
        <f t="shared" si="7"/>
        <v>4.24242424242424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28</v>
      </c>
      <c r="K61" s="33"/>
      <c r="L61" s="33"/>
      <c r="M61" s="33">
        <v>1</v>
      </c>
      <c r="N61" s="33">
        <v>2</v>
      </c>
      <c r="O61" s="33">
        <v>3</v>
      </c>
      <c r="P61" s="33">
        <v>5</v>
      </c>
      <c r="Q61" s="43">
        <v>0.47</v>
      </c>
      <c r="R61" s="44">
        <f t="shared" si="5"/>
        <v>28</v>
      </c>
      <c r="S61" s="45"/>
      <c r="T61" s="45">
        <f t="shared" si="6"/>
        <v>28</v>
      </c>
      <c r="U61" s="33">
        <f t="shared" si="7"/>
        <v>417.021276595745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>
        <v>2</v>
      </c>
      <c r="O63" s="33">
        <v>2</v>
      </c>
      <c r="P63" s="33">
        <v>2</v>
      </c>
      <c r="Q63" s="43">
        <v>0.24</v>
      </c>
      <c r="R63" s="44">
        <f t="shared" si="5"/>
        <v>38</v>
      </c>
      <c r="S63" s="45"/>
      <c r="T63" s="45">
        <f t="shared" si="6"/>
        <v>38</v>
      </c>
      <c r="U63" s="33">
        <f t="shared" si="7"/>
        <v>1108.33333333333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40</v>
      </c>
      <c r="K64" s="33"/>
      <c r="L64" s="33"/>
      <c r="M64" s="33"/>
      <c r="N64" s="33">
        <v>3</v>
      </c>
      <c r="O64" s="33">
        <v>6</v>
      </c>
      <c r="P64" s="33">
        <v>7</v>
      </c>
      <c r="Q64" s="43">
        <v>0.53</v>
      </c>
      <c r="R64" s="44">
        <f t="shared" si="5"/>
        <v>40</v>
      </c>
      <c r="S64" s="45"/>
      <c r="T64" s="45">
        <f t="shared" si="6"/>
        <v>40</v>
      </c>
      <c r="U64" s="33">
        <f t="shared" si="7"/>
        <v>528.301886792453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27</v>
      </c>
      <c r="K65" s="39"/>
      <c r="L65" s="39"/>
      <c r="M65" s="39">
        <v>2</v>
      </c>
      <c r="N65" s="39">
        <v>4</v>
      </c>
      <c r="O65" s="39">
        <v>8</v>
      </c>
      <c r="P65" s="39">
        <v>17</v>
      </c>
      <c r="Q65" s="48">
        <v>1.12</v>
      </c>
      <c r="R65" s="334">
        <f t="shared" si="5"/>
        <v>27</v>
      </c>
      <c r="S65" s="50"/>
      <c r="T65" s="50">
        <f t="shared" si="6"/>
        <v>27</v>
      </c>
      <c r="U65" s="39">
        <f t="shared" si="7"/>
        <v>168.75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>
        <v>2</v>
      </c>
      <c r="O66" s="320">
        <v>8</v>
      </c>
      <c r="P66" s="320">
        <v>20</v>
      </c>
      <c r="Q66" s="330">
        <v>0.73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>
        <v>2</v>
      </c>
      <c r="O67" s="33">
        <v>3</v>
      </c>
      <c r="P67" s="33">
        <v>4</v>
      </c>
      <c r="Q67" s="43">
        <v>0.31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2167.74193548387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42</v>
      </c>
      <c r="K68" s="33"/>
      <c r="L68" s="33"/>
      <c r="M68" s="33"/>
      <c r="N68" s="33"/>
      <c r="O68" s="33">
        <v>1</v>
      </c>
      <c r="P68" s="33">
        <v>2</v>
      </c>
      <c r="Q68" s="43">
        <v>0.07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4200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123</v>
      </c>
      <c r="K69" s="33"/>
      <c r="L69" s="33"/>
      <c r="M69" s="33"/>
      <c r="N69" s="33">
        <v>3</v>
      </c>
      <c r="O69" s="33">
        <v>10</v>
      </c>
      <c r="P69" s="33">
        <v>17</v>
      </c>
      <c r="Q69" s="43">
        <v>0.82</v>
      </c>
      <c r="R69" s="44">
        <f t="shared" si="8"/>
        <v>123</v>
      </c>
      <c r="S69" s="45"/>
      <c r="T69" s="45">
        <f t="shared" si="6"/>
        <v>123</v>
      </c>
      <c r="U69" s="33">
        <f t="shared" si="7"/>
        <v>1050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78</v>
      </c>
      <c r="K70" s="33"/>
      <c r="L70" s="33"/>
      <c r="M70" s="33">
        <v>1</v>
      </c>
      <c r="N70" s="33">
        <v>3</v>
      </c>
      <c r="O70" s="33">
        <v>7</v>
      </c>
      <c r="P70" s="33">
        <v>8</v>
      </c>
      <c r="Q70" s="43">
        <v>0.73</v>
      </c>
      <c r="R70" s="44">
        <f t="shared" si="8"/>
        <v>78</v>
      </c>
      <c r="S70" s="45"/>
      <c r="T70" s="45">
        <f t="shared" si="6"/>
        <v>78</v>
      </c>
      <c r="U70" s="33">
        <f t="shared" si="7"/>
        <v>747.945205479452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>
        <v>1</v>
      </c>
      <c r="K71" s="39"/>
      <c r="L71" s="39"/>
      <c r="M71" s="39">
        <v>1</v>
      </c>
      <c r="N71" s="39">
        <v>8</v>
      </c>
      <c r="O71" s="39">
        <v>19</v>
      </c>
      <c r="P71" s="39">
        <v>23</v>
      </c>
      <c r="Q71" s="48">
        <v>1.73</v>
      </c>
      <c r="R71" s="334">
        <f t="shared" si="8"/>
        <v>1</v>
      </c>
      <c r="S71" s="50"/>
      <c r="T71" s="50">
        <f t="shared" si="6"/>
        <v>1</v>
      </c>
      <c r="U71" s="39">
        <f t="shared" si="7"/>
        <v>4.04624277456647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>
        <v>1</v>
      </c>
      <c r="Q72" s="330">
        <v>0.02</v>
      </c>
      <c r="R72" s="331">
        <f t="shared" si="8"/>
        <v>5</v>
      </c>
      <c r="S72" s="332"/>
      <c r="T72" s="332">
        <f t="shared" si="6"/>
        <v>5</v>
      </c>
      <c r="U72" s="320">
        <f t="shared" si="7"/>
        <v>1750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2</v>
      </c>
      <c r="P74" s="33">
        <v>2</v>
      </c>
      <c r="Q74" s="43">
        <v>0.17</v>
      </c>
      <c r="R74" s="44">
        <f t="shared" si="8"/>
        <v>5</v>
      </c>
      <c r="S74" s="45"/>
      <c r="T74" s="45">
        <f t="shared" si="6"/>
        <v>5</v>
      </c>
      <c r="U74" s="33">
        <f t="shared" si="7"/>
        <v>205.882352941176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>
        <v>1</v>
      </c>
      <c r="N75" s="33">
        <v>1</v>
      </c>
      <c r="O75" s="33">
        <v>1</v>
      </c>
      <c r="P75" s="33">
        <v>1</v>
      </c>
      <c r="Q75" s="43">
        <v>0.27</v>
      </c>
      <c r="R75" s="44">
        <f t="shared" si="8"/>
        <v>4</v>
      </c>
      <c r="S75" s="45"/>
      <c r="T75" s="45">
        <f t="shared" si="6"/>
        <v>4</v>
      </c>
      <c r="U75" s="33">
        <f t="shared" si="7"/>
        <v>103.703703703704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>
        <v>1</v>
      </c>
      <c r="O76" s="33">
        <v>1</v>
      </c>
      <c r="P76" s="33">
        <v>1</v>
      </c>
      <c r="Q76" s="43">
        <v>0.12</v>
      </c>
      <c r="R76" s="44">
        <f t="shared" si="8"/>
        <v>5</v>
      </c>
      <c r="S76" s="45"/>
      <c r="T76" s="45">
        <f t="shared" si="6"/>
        <v>5</v>
      </c>
      <c r="U76" s="33">
        <f t="shared" si="7"/>
        <v>291.666666666667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1</v>
      </c>
      <c r="O81" s="33">
        <v>1</v>
      </c>
      <c r="P81" s="33">
        <v>2</v>
      </c>
      <c r="Q81" s="43">
        <v>0.14</v>
      </c>
      <c r="R81" s="44">
        <f t="shared" si="8"/>
        <v>19</v>
      </c>
      <c r="S81" s="45"/>
      <c r="T81" s="45">
        <f t="shared" si="6"/>
        <v>19</v>
      </c>
      <c r="U81" s="33">
        <f t="shared" si="7"/>
        <v>950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>
        <v>1</v>
      </c>
      <c r="Q89" s="43">
        <v>0.02</v>
      </c>
      <c r="R89" s="44">
        <f t="shared" si="8"/>
        <v>4</v>
      </c>
      <c r="S89" s="45"/>
      <c r="T89" s="45">
        <f t="shared" si="6"/>
        <v>4</v>
      </c>
      <c r="U89" s="33">
        <f t="shared" si="7"/>
        <v>1400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>
        <v>1</v>
      </c>
      <c r="Q99" s="43">
        <v>0.02</v>
      </c>
      <c r="R99" s="44">
        <f t="shared" si="8"/>
        <v>2</v>
      </c>
      <c r="S99" s="45"/>
      <c r="T99" s="45">
        <f t="shared" si="6"/>
        <v>2</v>
      </c>
      <c r="U99" s="33">
        <f t="shared" si="7"/>
        <v>700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40</v>
      </c>
      <c r="J102" s="325"/>
      <c r="K102" s="326">
        <v>167</v>
      </c>
      <c r="L102" s="326"/>
      <c r="M102" s="326"/>
      <c r="N102" s="326">
        <v>4</v>
      </c>
      <c r="O102" s="326">
        <v>13</v>
      </c>
      <c r="P102" s="326">
        <v>22</v>
      </c>
      <c r="Q102" s="339">
        <v>1.08</v>
      </c>
      <c r="R102" s="340">
        <f>IF($A$1="补货",IF(V102="FBA",I102,J102)+K102+L102,IF(V102="FBA",I102,J102))</f>
        <v>207</v>
      </c>
      <c r="S102" s="341"/>
      <c r="T102" s="341">
        <f t="shared" si="6"/>
        <v>207</v>
      </c>
      <c r="U102" s="326">
        <f t="shared" si="7"/>
        <v>1341.66666666667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>
        <v>1</v>
      </c>
      <c r="O103" s="347">
        <v>1</v>
      </c>
      <c r="P103" s="347">
        <v>1</v>
      </c>
      <c r="Q103" s="348">
        <v>0.12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291.666666666667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1260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>
        <v>1</v>
      </c>
      <c r="O107" s="33">
        <v>1</v>
      </c>
      <c r="P107" s="33">
        <v>1</v>
      </c>
      <c r="Q107" s="43">
        <v>0.12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466.666666666667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>
        <v>1</v>
      </c>
      <c r="P109" s="39">
        <v>2</v>
      </c>
      <c r="Q109" s="48">
        <v>0.07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800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>
        <v>1</v>
      </c>
      <c r="O113" s="33">
        <v>1</v>
      </c>
      <c r="P113" s="33">
        <v>1</v>
      </c>
      <c r="Q113" s="43">
        <v>0.12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5600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>
        <v>1</v>
      </c>
      <c r="Q116" s="48">
        <v>0.02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33950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>
        <v>2</v>
      </c>
      <c r="Q122" s="43">
        <v>0.03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22400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>
        <v>1</v>
      </c>
      <c r="N124" s="33">
        <v>3</v>
      </c>
      <c r="O124" s="33">
        <v>3</v>
      </c>
      <c r="P124" s="33">
        <v>3</v>
      </c>
      <c r="Q124" s="43">
        <v>0.51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1303.92156862745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9</v>
      </c>
      <c r="K125" s="33">
        <v>50</v>
      </c>
      <c r="L125" s="33"/>
      <c r="M125" s="33"/>
      <c r="N125" s="33">
        <v>4</v>
      </c>
      <c r="O125" s="33">
        <v>6</v>
      </c>
      <c r="P125" s="33">
        <v>8</v>
      </c>
      <c r="Q125" s="43">
        <v>0.61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677.049180327869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9</v>
      </c>
      <c r="K126" s="33">
        <v>88</v>
      </c>
      <c r="L126" s="33"/>
      <c r="M126" s="33"/>
      <c r="N126" s="33">
        <v>2</v>
      </c>
      <c r="O126" s="33">
        <v>5</v>
      </c>
      <c r="P126" s="33">
        <v>6</v>
      </c>
      <c r="Q126" s="43">
        <v>0.41</v>
      </c>
      <c r="R126" s="44">
        <f t="shared" si="9"/>
        <v>97</v>
      </c>
      <c r="S126" s="45"/>
      <c r="T126" s="45">
        <f t="shared" si="10"/>
        <v>97</v>
      </c>
      <c r="U126" s="33">
        <f t="shared" si="11"/>
        <v>1656.09756097561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9</v>
      </c>
      <c r="K127" s="33">
        <v>43</v>
      </c>
      <c r="L127" s="33"/>
      <c r="M127" s="33"/>
      <c r="N127" s="33">
        <v>4</v>
      </c>
      <c r="O127" s="33">
        <v>6</v>
      </c>
      <c r="P127" s="33">
        <v>6</v>
      </c>
      <c r="Q127" s="43">
        <v>0.58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627.586206896552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45500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>
        <v>2</v>
      </c>
      <c r="O129" s="320">
        <v>3</v>
      </c>
      <c r="P129" s="320">
        <v>3</v>
      </c>
      <c r="Q129" s="330">
        <v>0.29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2268.96551724138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2</v>
      </c>
      <c r="Q131" s="43">
        <v>0.03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22400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>
        <v>2</v>
      </c>
      <c r="O133" s="33">
        <v>5</v>
      </c>
      <c r="P133" s="33">
        <v>5</v>
      </c>
      <c r="Q133" s="43">
        <v>0.39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1579.48717948718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 t="str">
        <f t="shared" si="11"/>
        <v>-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>
        <v>1</v>
      </c>
      <c r="O136" s="39">
        <v>2</v>
      </c>
      <c r="P136" s="39">
        <v>2</v>
      </c>
      <c r="Q136" s="48">
        <v>0.17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2552.94117647059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>
        <v>1</v>
      </c>
      <c r="N145" s="33">
        <v>1</v>
      </c>
      <c r="O145" s="33">
        <v>1</v>
      </c>
      <c r="P145" s="33">
        <v>1</v>
      </c>
      <c r="Q145" s="43">
        <v>0.27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492.592592592593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>
        <v>1</v>
      </c>
      <c r="O146" s="33">
        <v>1</v>
      </c>
      <c r="P146" s="33">
        <v>1</v>
      </c>
      <c r="Q146" s="43">
        <v>0.12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1050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>
        <v>1</v>
      </c>
      <c r="N147" s="33">
        <v>1</v>
      </c>
      <c r="O147" s="33">
        <v>1</v>
      </c>
      <c r="P147" s="33">
        <v>1</v>
      </c>
      <c r="Q147" s="43">
        <v>0.27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492.592592592593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/>
      <c r="O149" s="323">
        <v>2</v>
      </c>
      <c r="P149" s="323">
        <v>4</v>
      </c>
      <c r="Q149" s="335">
        <v>0.13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4146.15384615385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/>
      <c r="J150" s="35">
        <v>8</v>
      </c>
      <c r="K150" s="36">
        <v>15</v>
      </c>
      <c r="L150" s="36"/>
      <c r="M150" s="36">
        <v>1</v>
      </c>
      <c r="N150" s="36">
        <v>1</v>
      </c>
      <c r="O150" s="36">
        <v>1</v>
      </c>
      <c r="P150" s="36">
        <v>1</v>
      </c>
      <c r="Q150" s="327">
        <v>0.27</v>
      </c>
      <c r="R150" s="328">
        <f t="shared" si="12"/>
        <v>23</v>
      </c>
      <c r="S150" s="329"/>
      <c r="T150" s="329">
        <f t="shared" si="10"/>
        <v>23</v>
      </c>
      <c r="U150" s="36">
        <f t="shared" si="11"/>
        <v>596.296296296296</v>
      </c>
      <c r="V150" s="47" t="s">
        <v>783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6</v>
      </c>
      <c r="J153" s="325"/>
      <c r="K153" s="326">
        <v>81</v>
      </c>
      <c r="L153" s="326"/>
      <c r="M153" s="326">
        <v>1</v>
      </c>
      <c r="N153" s="326">
        <v>15</v>
      </c>
      <c r="O153" s="326">
        <v>20</v>
      </c>
      <c r="P153" s="326">
        <v>24</v>
      </c>
      <c r="Q153" s="339">
        <v>2.62</v>
      </c>
      <c r="R153" s="340">
        <f t="shared" si="12"/>
        <v>87</v>
      </c>
      <c r="S153" s="341"/>
      <c r="T153" s="341">
        <f t="shared" si="10"/>
        <v>87</v>
      </c>
      <c r="U153" s="326">
        <f t="shared" si="11"/>
        <v>232.442748091603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>
        <v>1</v>
      </c>
      <c r="N158" s="33">
        <v>1</v>
      </c>
      <c r="O158" s="33">
        <v>1</v>
      </c>
      <c r="P158" s="33">
        <v>1</v>
      </c>
      <c r="Q158" s="43">
        <v>0.27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622.222222222222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>
        <v>1</v>
      </c>
      <c r="O159" s="39">
        <v>1</v>
      </c>
      <c r="P159" s="39">
        <v>1</v>
      </c>
      <c r="Q159" s="48">
        <v>0.12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6125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>
        <v>1</v>
      </c>
      <c r="P160" s="323">
        <v>2</v>
      </c>
      <c r="Q160" s="335">
        <v>0.07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500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3</v>
      </c>
      <c r="Q165" s="43">
        <v>0.05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5600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>
        <v>1</v>
      </c>
      <c r="O166" s="39">
        <v>1</v>
      </c>
      <c r="P166" s="39">
        <v>1</v>
      </c>
      <c r="Q166" s="48">
        <v>0.12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233.333333333333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4200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2</v>
      </c>
      <c r="P168" s="36">
        <v>3</v>
      </c>
      <c r="Q168" s="327">
        <v>0.12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1691.66666666667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22</v>
      </c>
      <c r="J169" s="319"/>
      <c r="K169" s="320">
        <v>9</v>
      </c>
      <c r="L169" s="320"/>
      <c r="M169" s="320">
        <v>1</v>
      </c>
      <c r="N169" s="320">
        <v>2</v>
      </c>
      <c r="O169" s="320">
        <v>7</v>
      </c>
      <c r="P169" s="320">
        <v>16</v>
      </c>
      <c r="Q169" s="330">
        <v>0.78</v>
      </c>
      <c r="R169" s="331">
        <f>IF($A$1="补货",IF(V169="FBA",I169,J169)+K169+L169,IF(V169="FBA",I169,J169))</f>
        <v>31</v>
      </c>
      <c r="S169" s="332"/>
      <c r="T169" s="332">
        <f t="shared" si="10"/>
        <v>31</v>
      </c>
      <c r="U169" s="320">
        <f t="shared" si="11"/>
        <v>278.205128205128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6</v>
      </c>
      <c r="J170" s="32"/>
      <c r="K170" s="33">
        <v>12</v>
      </c>
      <c r="L170" s="33"/>
      <c r="M170" s="33">
        <v>1</v>
      </c>
      <c r="N170" s="33">
        <v>8</v>
      </c>
      <c r="O170" s="33">
        <v>22</v>
      </c>
      <c r="P170" s="33">
        <v>30</v>
      </c>
      <c r="Q170" s="43">
        <v>1.95</v>
      </c>
      <c r="R170" s="44">
        <f>IF($A$1="补货",IF(V170="FBA",I170,J170)+K170+L170,IF(V170="FBA",I170,J170))</f>
        <v>18</v>
      </c>
      <c r="S170" s="45"/>
      <c r="T170" s="45">
        <f t="shared" si="10"/>
        <v>18</v>
      </c>
      <c r="U170" s="33">
        <f t="shared" si="11"/>
        <v>64.6153846153846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10</v>
      </c>
      <c r="J171" s="32"/>
      <c r="K171" s="33">
        <v>103</v>
      </c>
      <c r="L171" s="33"/>
      <c r="M171" s="33"/>
      <c r="N171" s="33">
        <v>3</v>
      </c>
      <c r="O171" s="33">
        <v>15</v>
      </c>
      <c r="P171" s="33">
        <v>21</v>
      </c>
      <c r="Q171" s="43">
        <v>1.06</v>
      </c>
      <c r="R171" s="44">
        <f>IF($A$1="补货",IF(V171="FBA",I171,J171)+K171+L171,IF(V171="FBA",I171,J171))</f>
        <v>113</v>
      </c>
      <c r="S171" s="45"/>
      <c r="T171" s="45">
        <f t="shared" si="10"/>
        <v>113</v>
      </c>
      <c r="U171" s="33">
        <f t="shared" si="11"/>
        <v>746.22641509434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/>
      <c r="J172" s="38">
        <v>15</v>
      </c>
      <c r="K172" s="39">
        <v>200</v>
      </c>
      <c r="L172" s="39"/>
      <c r="M172" s="39">
        <v>3</v>
      </c>
      <c r="N172" s="39">
        <v>12</v>
      </c>
      <c r="O172" s="39">
        <v>13</v>
      </c>
      <c r="P172" s="39">
        <v>22</v>
      </c>
      <c r="Q172" s="48">
        <v>2.09</v>
      </c>
      <c r="R172" s="334">
        <f>IF($A$1="补货",IF(V172="FBA",I172,J172)+K172+L172,IF(V172="FBA",I172,J172))</f>
        <v>215</v>
      </c>
      <c r="S172" s="50"/>
      <c r="T172" s="50">
        <f t="shared" si="10"/>
        <v>215</v>
      </c>
      <c r="U172" s="39">
        <f t="shared" si="11"/>
        <v>720.095693779904</v>
      </c>
      <c r="V172" s="51" t="s">
        <v>783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19</v>
      </c>
      <c r="J173" s="319"/>
      <c r="K173" s="320">
        <v>1</v>
      </c>
      <c r="L173" s="320"/>
      <c r="M173" s="320">
        <v>2</v>
      </c>
      <c r="N173" s="320">
        <v>10</v>
      </c>
      <c r="O173" s="320">
        <v>20</v>
      </c>
      <c r="P173" s="320">
        <v>31</v>
      </c>
      <c r="Q173" s="330">
        <v>2.53</v>
      </c>
      <c r="R173" s="331">
        <f t="shared" ref="R173:R185" si="13">IF($A$1="补货",IF(V173="FBA",I173,J173)+K173+L173,IF(V173="FBA",I173,J173))</f>
        <v>20</v>
      </c>
      <c r="S173" s="332"/>
      <c r="T173" s="332">
        <f t="shared" ref="T173:T185" si="14">R173+S173</f>
        <v>20</v>
      </c>
      <c r="U173" s="320">
        <f t="shared" ref="U173:U185" si="15">IF(Q173&gt;0,T173/Q173*7,"-")</f>
        <v>55.3359683794466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51</v>
      </c>
      <c r="J174" s="32"/>
      <c r="K174" s="33"/>
      <c r="L174" s="33"/>
      <c r="M174" s="33"/>
      <c r="N174" s="33">
        <v>3</v>
      </c>
      <c r="O174" s="33">
        <v>10</v>
      </c>
      <c r="P174" s="33">
        <v>13</v>
      </c>
      <c r="Q174" s="43">
        <v>0.76</v>
      </c>
      <c r="R174" s="44">
        <f t="shared" si="13"/>
        <v>51</v>
      </c>
      <c r="S174" s="45"/>
      <c r="T174" s="45">
        <f t="shared" si="14"/>
        <v>51</v>
      </c>
      <c r="U174" s="33">
        <f t="shared" si="15"/>
        <v>469.736842105263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75</v>
      </c>
      <c r="J175" s="32"/>
      <c r="K175" s="33">
        <v>115</v>
      </c>
      <c r="L175" s="33"/>
      <c r="M175" s="33">
        <v>6</v>
      </c>
      <c r="N175" s="33">
        <v>23</v>
      </c>
      <c r="O175" s="33">
        <v>40</v>
      </c>
      <c r="P175" s="33">
        <v>58</v>
      </c>
      <c r="Q175" s="43">
        <v>5.16</v>
      </c>
      <c r="R175" s="44">
        <f t="shared" si="13"/>
        <v>190</v>
      </c>
      <c r="S175" s="45"/>
      <c r="T175" s="45">
        <f t="shared" si="14"/>
        <v>190</v>
      </c>
      <c r="U175" s="33">
        <f t="shared" si="15"/>
        <v>257.751937984496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52</v>
      </c>
      <c r="J176" s="32"/>
      <c r="K176" s="33">
        <v>55</v>
      </c>
      <c r="L176" s="33"/>
      <c r="M176" s="33">
        <v>3</v>
      </c>
      <c r="N176" s="33">
        <v>7</v>
      </c>
      <c r="O176" s="33">
        <v>14</v>
      </c>
      <c r="P176" s="33">
        <v>37</v>
      </c>
      <c r="Q176" s="43">
        <v>2.01</v>
      </c>
      <c r="R176" s="44">
        <f t="shared" si="13"/>
        <v>107</v>
      </c>
      <c r="S176" s="45"/>
      <c r="T176" s="45">
        <f t="shared" si="14"/>
        <v>107</v>
      </c>
      <c r="U176" s="33">
        <f t="shared" si="15"/>
        <v>372.636815920398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24</v>
      </c>
      <c r="J177" s="32"/>
      <c r="K177" s="33"/>
      <c r="L177" s="33"/>
      <c r="M177" s="33">
        <v>1</v>
      </c>
      <c r="N177" s="33">
        <v>7</v>
      </c>
      <c r="O177" s="33">
        <v>15</v>
      </c>
      <c r="P177" s="33">
        <v>41</v>
      </c>
      <c r="Q177" s="43">
        <v>1.8</v>
      </c>
      <c r="R177" s="44">
        <f t="shared" si="13"/>
        <v>24</v>
      </c>
      <c r="S177" s="45"/>
      <c r="T177" s="45">
        <f t="shared" si="14"/>
        <v>24</v>
      </c>
      <c r="U177" s="33">
        <f t="shared" si="15"/>
        <v>93.3333333333333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29</v>
      </c>
      <c r="K178" s="36">
        <v>30</v>
      </c>
      <c r="L178" s="36"/>
      <c r="M178" s="36"/>
      <c r="N178" s="36">
        <v>1</v>
      </c>
      <c r="O178" s="36">
        <v>1</v>
      </c>
      <c r="P178" s="36">
        <v>1</v>
      </c>
      <c r="Q178" s="327">
        <v>0.12</v>
      </c>
      <c r="R178" s="328">
        <f t="shared" si="13"/>
        <v>59</v>
      </c>
      <c r="S178" s="329"/>
      <c r="T178" s="329">
        <f t="shared" si="14"/>
        <v>59</v>
      </c>
      <c r="U178" s="36">
        <f t="shared" si="15"/>
        <v>3441.66666666667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10</v>
      </c>
      <c r="J179" s="32"/>
      <c r="K179" s="33"/>
      <c r="L179" s="33"/>
      <c r="M179" s="33">
        <v>4</v>
      </c>
      <c r="N179" s="33">
        <v>6</v>
      </c>
      <c r="O179" s="33">
        <v>9</v>
      </c>
      <c r="P179" s="33">
        <v>9</v>
      </c>
      <c r="Q179" s="382">
        <v>1.47</v>
      </c>
      <c r="R179" s="44">
        <f t="shared" si="13"/>
        <v>10</v>
      </c>
      <c r="S179" s="45"/>
      <c r="T179" s="45">
        <f t="shared" si="14"/>
        <v>10</v>
      </c>
      <c r="U179" s="33">
        <f t="shared" si="15"/>
        <v>47.6190476190476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1</v>
      </c>
      <c r="Q197" s="327">
        <v>0.02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10850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4</v>
      </c>
      <c r="P202" s="36">
        <v>7</v>
      </c>
      <c r="Q202" s="327">
        <v>0.25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56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>
        <v>1</v>
      </c>
      <c r="P204" s="36">
        <v>2</v>
      </c>
      <c r="Q204" s="327">
        <v>0.07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2500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5</v>
      </c>
      <c r="S209" s="45"/>
      <c r="T209" s="45">
        <f t="shared" si="17"/>
        <v>5</v>
      </c>
      <c r="U209" s="33">
        <f t="shared" si="18"/>
        <v>1750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>
        <v>2</v>
      </c>
      <c r="Q210" s="327">
        <v>0.03</v>
      </c>
      <c r="R210" s="44">
        <f t="shared" si="16"/>
        <v>25</v>
      </c>
      <c r="S210" s="45"/>
      <c r="T210" s="45">
        <f t="shared" si="17"/>
        <v>25</v>
      </c>
      <c r="U210" s="33">
        <f t="shared" si="18"/>
        <v>5833.33333333333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>
        <v>1</v>
      </c>
      <c r="N211" s="36">
        <v>1</v>
      </c>
      <c r="O211" s="36">
        <v>3</v>
      </c>
      <c r="P211" s="36">
        <v>4</v>
      </c>
      <c r="Q211" s="327">
        <v>0.39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>
        <v>1</v>
      </c>
      <c r="O225" s="36">
        <v>2</v>
      </c>
      <c r="P225" s="36">
        <v>3</v>
      </c>
      <c r="Q225" s="327">
        <v>0.19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994.736842105263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1</v>
      </c>
      <c r="P234" s="36">
        <v>4</v>
      </c>
      <c r="Q234" s="327">
        <v>0.1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1400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/>
      <c r="Q239" s="327"/>
      <c r="R239" s="44">
        <f t="shared" si="19"/>
        <v>29</v>
      </c>
      <c r="S239" s="45"/>
      <c r="T239" s="45">
        <f t="shared" si="20"/>
        <v>29</v>
      </c>
      <c r="U239" s="33" t="str">
        <f t="shared" si="21"/>
        <v>-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>
        <v>1</v>
      </c>
      <c r="O240" s="36">
        <v>1</v>
      </c>
      <c r="P240" s="36">
        <v>1</v>
      </c>
      <c r="Q240" s="327">
        <v>0.12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1108.33333333333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2022-02-15T16:25:18Z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